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935" windowWidth="15330" windowHeight="4980" activeTab="1"/>
  </bookViews>
  <sheets>
    <sheet name="Equipt" sheetId="1" r:id="rId1"/>
    <sheet name="Iti-temps" sheetId="2" r:id="rId2"/>
    <sheet name="Prix" sheetId="3" r:id="rId3"/>
  </sheets>
  <definedNames>
    <definedName name="_xlnm.Print_Area" localSheetId="1">'Iti-temps'!$A$1:$K$51</definedName>
    <definedName name="_xlnm.Print_Area" localSheetId="2">'Prix'!$A$1:$L$27</definedName>
  </definedNames>
  <calcPr fullCalcOnLoad="1"/>
</workbook>
</file>

<file path=xl/sharedStrings.xml><?xml version="1.0" encoding="utf-8"?>
<sst xmlns="http://schemas.openxmlformats.org/spreadsheetml/2006/main" count="332" uniqueCount="267">
  <si>
    <t>Nom</t>
  </si>
  <si>
    <t>Passo dei Grosté</t>
  </si>
  <si>
    <t>Refuge Tuckett</t>
  </si>
  <si>
    <t>Jour</t>
  </si>
  <si>
    <t>1/</t>
  </si>
  <si>
    <t>Sentiero Benini</t>
  </si>
  <si>
    <t>N°</t>
  </si>
  <si>
    <t>2/</t>
  </si>
  <si>
    <t>Via delle Bocchette Alte</t>
  </si>
  <si>
    <t>Refuge Alimonta</t>
  </si>
  <si>
    <t>3/</t>
  </si>
  <si>
    <t>Via delle Bochette Centrali</t>
  </si>
  <si>
    <t>Bocca degli Armi</t>
  </si>
  <si>
    <t>Campanile Alto</t>
  </si>
  <si>
    <t>Brenta Alta</t>
  </si>
  <si>
    <t>Bocca di Brenta</t>
  </si>
  <si>
    <t>Refuge Pedrotti</t>
  </si>
  <si>
    <t>Dolomiti BRENTA</t>
  </si>
  <si>
    <t>4/</t>
  </si>
  <si>
    <t>Sentier Brentari</t>
  </si>
  <si>
    <t>Cima Tosa</t>
  </si>
  <si>
    <t>Punta Ideale</t>
  </si>
  <si>
    <t>Glacier d'Ambiez</t>
  </si>
  <si>
    <t>Cima d'Agola : face Est</t>
  </si>
  <si>
    <t>Refuge Dodici Apostoli</t>
  </si>
  <si>
    <t xml:space="preserve"> </t>
  </si>
  <si>
    <t>5/</t>
  </si>
  <si>
    <t>Retour</t>
  </si>
  <si>
    <t>Parking</t>
  </si>
  <si>
    <t>Bocca del Tuckett</t>
  </si>
  <si>
    <t>)</t>
  </si>
  <si>
    <t>Obs</t>
  </si>
  <si>
    <t>Cima Falkner. Fianco Sud Est</t>
  </si>
  <si>
    <t>1h30</t>
  </si>
  <si>
    <t>1h</t>
  </si>
  <si>
    <t>)        40</t>
  </si>
  <si>
    <t>Dei Massodi Bassa Bocca</t>
  </si>
  <si>
    <t>Bocchetta Alta dei Massodi 2950</t>
  </si>
  <si>
    <t>3h45</t>
  </si>
  <si>
    <t>Bocca del Campanile Basso</t>
  </si>
  <si>
    <t>Sentier Figari</t>
  </si>
  <si>
    <t>Torre di Brenta 3014m</t>
  </si>
  <si>
    <t>Base Sud C Brenta Bassa</t>
  </si>
  <si>
    <t>bivio 358/321</t>
  </si>
  <si>
    <t>Bocchetta dei Due Denti</t>
  </si>
  <si>
    <t>Vedretta di Prato Fiorito</t>
  </si>
  <si>
    <t>Cima Brenta spalla Nord</t>
  </si>
  <si>
    <t>Cima dello Spallone dei Massodi 2999 : sommet plat</t>
  </si>
  <si>
    <t>Scala degli Amici : échelle 30m</t>
  </si>
  <si>
    <t>3h30</t>
  </si>
  <si>
    <t xml:space="preserve">Diff alt </t>
  </si>
  <si>
    <t>Montée cumul</t>
  </si>
  <si>
    <t>Desc cumul</t>
  </si>
  <si>
    <t>6h30</t>
  </si>
  <si>
    <t>5h20</t>
  </si>
  <si>
    <t>2h35</t>
  </si>
  <si>
    <t>1h45</t>
  </si>
  <si>
    <t>)      0</t>
  </si>
  <si>
    <t>2h55</t>
  </si>
  <si>
    <t>4h25</t>
  </si>
  <si>
    <t>4h45</t>
  </si>
  <si>
    <t>2h</t>
  </si>
  <si>
    <t>2h05</t>
  </si>
  <si>
    <t>2h40</t>
  </si>
  <si>
    <t>3h15</t>
  </si>
  <si>
    <t>3h35</t>
  </si>
  <si>
    <t>Piano di Nardis, bivio 324, 307</t>
  </si>
  <si>
    <t>Diff alt</t>
  </si>
  <si>
    <t>Tps inter</t>
  </si>
  <si>
    <t>Tps cumul</t>
  </si>
  <si>
    <t>1h10</t>
  </si>
  <si>
    <t>)  2h</t>
  </si>
  <si>
    <t>)  1h</t>
  </si>
  <si>
    <t>)1h30</t>
  </si>
  <si>
    <t>)  15</t>
  </si>
  <si>
    <t>ouv 20/6-20/9</t>
  </si>
  <si>
    <t>Refuge Graffer : tel 0465.441.358</t>
  </si>
  <si>
    <t>Refuge Agostini, tel 0465.734.138</t>
  </si>
  <si>
    <t>Refuge Dodici Apostoli, tel 0465.501.309</t>
  </si>
  <si>
    <t>Refuge Alimonta, tel 0465.440.366</t>
  </si>
  <si>
    <t>Refuge Tuckett : tel 0465.441.226</t>
  </si>
  <si>
    <t>ouv 20/6-20/9, se réalise en 3h</t>
  </si>
  <si>
    <t>ouv 20/6-20/9 au pied de la Torre di Brenta</t>
  </si>
  <si>
    <t>Glacier Sfulmini</t>
  </si>
  <si>
    <t>au dessus du glacier degli Sfulmini puis qq échelles</t>
  </si>
  <si>
    <t>glacier plat, chamois</t>
  </si>
  <si>
    <t>media difficolta</t>
  </si>
  <si>
    <t>Bocca dei Camosci</t>
  </si>
  <si>
    <t>Trajet</t>
  </si>
  <si>
    <t>Grenoble-Madonna di Campiglio</t>
  </si>
  <si>
    <t>conso essence</t>
  </si>
  <si>
    <t>prix essence</t>
  </si>
  <si>
    <t>€/l</t>
  </si>
  <si>
    <t>l/100</t>
  </si>
  <si>
    <t>km</t>
  </si>
  <si>
    <t>Péages</t>
  </si>
  <si>
    <t>€</t>
  </si>
  <si>
    <t>Parking Madonna</t>
  </si>
  <si>
    <t>Circuit refuges</t>
  </si>
  <si>
    <t>nbre de nuits</t>
  </si>
  <si>
    <t>Achat dej casse-croûte</t>
  </si>
  <si>
    <t>Prix total</t>
  </si>
  <si>
    <t>Télécabine Grosté</t>
  </si>
  <si>
    <t>nbre km A/R</t>
  </si>
  <si>
    <t>Autres refuges</t>
  </si>
  <si>
    <t>Agostini</t>
  </si>
  <si>
    <t>0465.734.138</t>
  </si>
  <si>
    <t>Brentei</t>
  </si>
  <si>
    <t>0465.441.244</t>
  </si>
  <si>
    <t>névé, col enneigé</t>
  </si>
  <si>
    <t>2h30</t>
  </si>
  <si>
    <t>4h</t>
  </si>
  <si>
    <t>4h40</t>
  </si>
  <si>
    <t>5h50</t>
  </si>
  <si>
    <t>7h</t>
  </si>
  <si>
    <t>Sentiero Coggiola, échelle de 20m pour atteindre Massodi</t>
  </si>
  <si>
    <t>bivio 305, névé</t>
  </si>
  <si>
    <t>descente gradins</t>
  </si>
  <si>
    <t>Brenta Alta 2960, bivio 318, névé pour atteindre le col Brenta</t>
  </si>
  <si>
    <t>AutoroutesA/R + Fréjus</t>
  </si>
  <si>
    <t>pr 4 pers</t>
  </si>
  <si>
    <t>1 voiture</t>
  </si>
  <si>
    <t>Total commun</t>
  </si>
  <si>
    <t>Total par pers</t>
  </si>
  <si>
    <t>Madonna di Campiglio</t>
  </si>
  <si>
    <t>Télécabine Passo del Grosté : 8h30-17h</t>
  </si>
  <si>
    <t>Alt               m</t>
  </si>
  <si>
    <r>
      <t xml:space="preserve">prendre à D dir rifugio Brentei, </t>
    </r>
    <r>
      <rPr>
        <sz val="8"/>
        <color indexed="10"/>
        <rFont val="Arial"/>
        <family val="2"/>
      </rPr>
      <t>Ferrata Oliva Detassio : échelles</t>
    </r>
  </si>
  <si>
    <t>Frontale</t>
  </si>
  <si>
    <t>Piolet</t>
  </si>
  <si>
    <t>Bonnet laine</t>
  </si>
  <si>
    <t>Corde</t>
  </si>
  <si>
    <t>Imper</t>
  </si>
  <si>
    <t>K way</t>
  </si>
  <si>
    <t>Casquette</t>
  </si>
  <si>
    <t>Mitaines</t>
  </si>
  <si>
    <t>Gourde</t>
  </si>
  <si>
    <t>Couteau</t>
  </si>
  <si>
    <t>Collant</t>
  </si>
  <si>
    <t>et aussi</t>
  </si>
  <si>
    <t>piles de rechange</t>
  </si>
  <si>
    <t>passe montagne</t>
  </si>
  <si>
    <t>petite pharmacie</t>
  </si>
  <si>
    <t>lunettes</t>
  </si>
  <si>
    <t>sac poubelle</t>
  </si>
  <si>
    <t>bandeau</t>
  </si>
  <si>
    <t>barres énergétiques</t>
  </si>
  <si>
    <t>appareil photos + pellicules</t>
  </si>
  <si>
    <t>guêtres</t>
  </si>
  <si>
    <t>8 descendeur</t>
  </si>
  <si>
    <t>adhésion CAF ou non ?</t>
  </si>
  <si>
    <t>non</t>
  </si>
  <si>
    <t>Refuge Pedrotti, tel 0461.948.115</t>
  </si>
  <si>
    <t>oui</t>
  </si>
  <si>
    <t>Infos refuges :</t>
  </si>
  <si>
    <t>paiement liquide</t>
  </si>
  <si>
    <t>Drap housse</t>
  </si>
  <si>
    <t>pas de douche</t>
  </si>
  <si>
    <t>pas necessaire sauf gros pb de genoux</t>
  </si>
  <si>
    <t>batons de ski</t>
  </si>
  <si>
    <t>gants de ski</t>
  </si>
  <si>
    <t xml:space="preserve">30m pour descendre certains glaciers </t>
  </si>
  <si>
    <t>oui (pas utilisé)</t>
  </si>
  <si>
    <t>oui pas utilisé</t>
  </si>
  <si>
    <t>3 pellicules</t>
  </si>
  <si>
    <t>oui pour les refuges</t>
  </si>
  <si>
    <t>à prévoir pour la prochaine fois</t>
  </si>
  <si>
    <t>petits crampons sous chaussures</t>
  </si>
  <si>
    <t xml:space="preserve">Duvet </t>
  </si>
  <si>
    <t>abricots secs + noix</t>
  </si>
  <si>
    <t>petit dej 6h30 à 7h30</t>
  </si>
  <si>
    <t>dîner 6h30</t>
  </si>
  <si>
    <t>ouvert du 20 Juin au 20 Sept</t>
  </si>
  <si>
    <t>belle grimpette douce mais constante</t>
  </si>
  <si>
    <t>Contournement Est de la Cima Grostè</t>
  </si>
  <si>
    <t>Bocca Vallesinella</t>
  </si>
  <si>
    <t>contournement à l'Est avec montée sur les strates rocailleux</t>
  </si>
  <si>
    <t>montée droite sur glacier, crampons legers recommandés</t>
  </si>
  <si>
    <t>Torre di sega Alta (face Est)</t>
  </si>
  <si>
    <t>Spallone dei Massodi à l'Ouest</t>
  </si>
  <si>
    <t>Contourner Gemelli pour rejoindre Alimonta</t>
  </si>
  <si>
    <t>grosse montée, passer la passerelle</t>
  </si>
  <si>
    <t>prendre sur la droite sans descendre sur Agostini</t>
  </si>
  <si>
    <t>grande descente dans un pierrier vers XII Apostoli</t>
  </si>
  <si>
    <t>Prévoir un vehicule pour retour sur Madonna ou faire du stop l'apm car le matin les gens montent au parking</t>
  </si>
  <si>
    <t>ouv 20/6-20/9. Peu de places, réserver bien avant</t>
  </si>
  <si>
    <t>Casque</t>
  </si>
  <si>
    <t>Baudrier+longe Y</t>
  </si>
  <si>
    <t>eau froide au robinet non potable (en fait non traitée)</t>
  </si>
  <si>
    <t>achat casse-croûte midi possible</t>
  </si>
  <si>
    <t>oui pour les cables des vias</t>
  </si>
  <si>
    <t>oui pour les glaciers</t>
  </si>
  <si>
    <t>oui entre les vias</t>
  </si>
  <si>
    <t>pancho, plus utile et aisé que le K-Way</t>
  </si>
  <si>
    <t>oui affiché dans chaque refuge</t>
  </si>
  <si>
    <t>oui de glacier</t>
  </si>
  <si>
    <t>lacets de rechange</t>
  </si>
  <si>
    <t>oui pour isoléer les affaires au sec</t>
  </si>
  <si>
    <t>oui 3 par jour(consommé 2 par jour)</t>
  </si>
  <si>
    <t>Total déniv</t>
  </si>
  <si>
    <t>8 Euros/02 allée simple pour le 2ème tronçon</t>
  </si>
  <si>
    <t>ferrata Ettore Castiglioni à 1h du refuge : 200m d'échelles</t>
  </si>
  <si>
    <t xml:space="preserve">vue sur le massif avec les Due Denti </t>
  </si>
  <si>
    <t>prendre à droite le 324 vers le lac</t>
  </si>
  <si>
    <t>Lago di Val Agola</t>
  </si>
  <si>
    <t>descente du glacier : crampons ou piolet recommandés</t>
  </si>
  <si>
    <t>Conseils :</t>
  </si>
  <si>
    <t>pesez votre sac à dos avant le départ : s'il dépasse 10kg c'est galère</t>
  </si>
  <si>
    <t>démarrez à 7h30 max pour éviter les nuages qui montent vers 11h</t>
  </si>
  <si>
    <t>un sac à dos de 50l est suffisant pour 5 jours de rando</t>
  </si>
  <si>
    <t>le casse croûte de midi n'a jamais été emmené car avec les barres énergétiques c'est suffisant</t>
  </si>
  <si>
    <t>Equipement de base</t>
  </si>
  <si>
    <t>nécessaire pour les vias et couloirs rocheux</t>
  </si>
  <si>
    <t>Graffer</t>
  </si>
  <si>
    <t>1/2 pension</t>
  </si>
  <si>
    <t>Tuckett</t>
  </si>
  <si>
    <t>Alimonta</t>
  </si>
  <si>
    <t>Pedrotti</t>
  </si>
  <si>
    <t>XII Apostoli</t>
  </si>
  <si>
    <t>Total</t>
  </si>
  <si>
    <t>Prix moyen Refuge mi pension</t>
  </si>
  <si>
    <t>Reçus péages</t>
  </si>
  <si>
    <t>dortoir mini 6 pers</t>
  </si>
  <si>
    <t>arrêt si nécessaire</t>
  </si>
  <si>
    <t>soit Sud 303 en contournant la cima Sella puis les échelles descendantes jusqu'à Bocca Tuckett soit 315 descendre sur Ouest vers le Casteletto Superiore et rattrapper le refuge Tuckett</t>
  </si>
  <si>
    <t>pour 4</t>
  </si>
  <si>
    <t>Total 4</t>
  </si>
  <si>
    <t>Refuge</t>
  </si>
  <si>
    <t xml:space="preserve"> voyage en voiture de 4 pers</t>
  </si>
  <si>
    <t>Jean Michel GRISARD</t>
  </si>
  <si>
    <t>Patrice MORTREUIL</t>
  </si>
  <si>
    <t>Ronald MORTREUIL</t>
  </si>
  <si>
    <t>Thomas PEQUET</t>
  </si>
  <si>
    <t>Frais Dolomites</t>
  </si>
  <si>
    <t>Carte Kompass 1/30 000</t>
  </si>
  <si>
    <t>Dolomiti di Brenta : Via delle Bocchette</t>
  </si>
  <si>
    <t>Adresses e mail utiles</t>
  </si>
  <si>
    <t>Cortina.Dolomiti.org</t>
  </si>
  <si>
    <t>perso.wanadoo.fr/philippe.held/dellebocchette</t>
  </si>
  <si>
    <t>www.horizon-montagne.com-via-ferrata delle Bocchette</t>
  </si>
  <si>
    <t>www.chez.com/lesviaferrata/via/brenta</t>
  </si>
  <si>
    <t>Biblio :</t>
  </si>
  <si>
    <t>sentieri attrezzati nel Gruppo di Brenta par Valerio Banal et Gildo Venturelli, ed Tecnolito Grafica-Trento / en italien (10 Euros/02)</t>
  </si>
  <si>
    <t>La catena delle Dolomiti di Brenta : via delle Bocchette</t>
  </si>
  <si>
    <t>livre avec topo et dénivelés</t>
  </si>
  <si>
    <t>carte du massif Brenta</t>
  </si>
  <si>
    <t>Dolomites, Les plus belles Via Ferrata, Pascal Sombardier</t>
  </si>
  <si>
    <t>le câble n'existe pas sur tout les parcours. Les points d'ancrage sont très proches les uns des autres et le câble est très tendu, pas de goutte d'eau ni queue de cochon</t>
  </si>
  <si>
    <t>members.fortunecity.com</t>
  </si>
  <si>
    <t>en anglais + photos sur sentier Benini en 1999</t>
  </si>
  <si>
    <t>en italien : itinéraire  + carte</t>
  </si>
  <si>
    <t>www.dolomitibrenta.it</t>
  </si>
  <si>
    <t>en français : vécu</t>
  </si>
  <si>
    <t>www.sat.tn.it/structure/rifugi</t>
  </si>
  <si>
    <t>en italien :détail sur les refuges</t>
  </si>
  <si>
    <t>en anglais :itinéraire  + carte</t>
  </si>
  <si>
    <t>viaferrata.org/Italie</t>
  </si>
  <si>
    <t>en français, topos</t>
  </si>
  <si>
    <t>Boules Quies</t>
  </si>
  <si>
    <t>masque yeux</t>
  </si>
  <si>
    <t>oui pour les nuits dans les refuges sans volet</t>
  </si>
  <si>
    <t>1litre</t>
  </si>
  <si>
    <t>faire le plein d'eau au refuge car aucune source sur les itinéraires</t>
  </si>
  <si>
    <t>oui pour atténuer le bruit des ronfleurs</t>
  </si>
  <si>
    <t>en Français topos + cartes</t>
  </si>
  <si>
    <t>réservation fortement conseillée 1semaine avant</t>
  </si>
  <si>
    <t>drap housse nécessaire</t>
  </si>
</sst>
</file>

<file path=xl/styles.xml><?xml version="1.0" encoding="utf-8"?>
<styleSheet xmlns="http://schemas.openxmlformats.org/spreadsheetml/2006/main">
  <numFmts count="11">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_-* #,##0.0\ _F_-;\-* #,##0.0\ _F_-;_-* &quot;-&quot;??\ _F_-;_-@_-"/>
    <numFmt numFmtId="165" formatCode="_-* #,##0\ _F_-;\-* #,##0\ _F_-;_-* &quot;-&quot;??\ _F_-;_-@_-"/>
    <numFmt numFmtId="166" formatCode="d/m"/>
  </numFmts>
  <fonts count="9">
    <font>
      <sz val="10"/>
      <name val="Arial"/>
      <family val="0"/>
    </font>
    <font>
      <b/>
      <sz val="8"/>
      <name val="Arial"/>
      <family val="2"/>
    </font>
    <font>
      <b/>
      <sz val="10"/>
      <name val="Arial"/>
      <family val="2"/>
    </font>
    <font>
      <b/>
      <sz val="10"/>
      <color indexed="10"/>
      <name val="Arial"/>
      <family val="2"/>
    </font>
    <font>
      <b/>
      <sz val="14"/>
      <name val="Arial"/>
      <family val="2"/>
    </font>
    <font>
      <sz val="8"/>
      <name val="Arial"/>
      <family val="2"/>
    </font>
    <font>
      <sz val="10"/>
      <color indexed="10"/>
      <name val="Arial"/>
      <family val="2"/>
    </font>
    <font>
      <b/>
      <sz val="12"/>
      <name val="Arial"/>
      <family val="2"/>
    </font>
    <font>
      <sz val="8"/>
      <color indexed="10"/>
      <name val="Arial"/>
      <family val="2"/>
    </font>
  </fonts>
  <fills count="2">
    <fill>
      <patternFill/>
    </fill>
    <fill>
      <patternFill patternType="gray125"/>
    </fill>
  </fills>
  <borders count="12">
    <border>
      <left/>
      <right/>
      <top/>
      <bottom/>
      <diagonal/>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7">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horizontal="center"/>
    </xf>
    <xf numFmtId="0" fontId="2" fillId="0" borderId="1" xfId="0" applyFont="1" applyBorder="1" applyAlignment="1">
      <alignment horizontal="center"/>
    </xf>
    <xf numFmtId="0" fontId="2" fillId="0" borderId="1" xfId="0" applyFont="1" applyBorder="1" applyAlignment="1">
      <alignment horizontal="right"/>
    </xf>
    <xf numFmtId="0" fontId="0" fillId="0" borderId="2" xfId="0" applyFont="1" applyBorder="1" applyAlignment="1">
      <alignment horizontal="center"/>
    </xf>
    <xf numFmtId="0" fontId="2"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xf>
    <xf numFmtId="0" fontId="0" fillId="0" borderId="3" xfId="0" applyFont="1" applyBorder="1" applyAlignment="1">
      <alignment horizontal="center"/>
    </xf>
    <xf numFmtId="0" fontId="0" fillId="0" borderId="4" xfId="0" applyFont="1" applyBorder="1" applyAlignment="1">
      <alignment horizontal="center"/>
    </xf>
    <xf numFmtId="0" fontId="0" fillId="0" borderId="4" xfId="0" applyFont="1" applyBorder="1" applyAlignment="1">
      <alignment/>
    </xf>
    <xf numFmtId="0" fontId="4" fillId="0" borderId="0" xfId="0" applyFont="1" applyAlignment="1">
      <alignment/>
    </xf>
    <xf numFmtId="0" fontId="0" fillId="0" borderId="0" xfId="0" applyBorder="1" applyAlignment="1">
      <alignment/>
    </xf>
    <xf numFmtId="0" fontId="0" fillId="0" borderId="0" xfId="0" applyFont="1" applyBorder="1" applyAlignment="1">
      <alignment horizontal="right"/>
    </xf>
    <xf numFmtId="0" fontId="0" fillId="0" borderId="4" xfId="0" applyFont="1" applyBorder="1" applyAlignment="1">
      <alignment horizontal="right"/>
    </xf>
    <xf numFmtId="0" fontId="0" fillId="0" borderId="0" xfId="0" applyFont="1" applyBorder="1" applyAlignment="1">
      <alignment horizontal="left"/>
    </xf>
    <xf numFmtId="0" fontId="2" fillId="0" borderId="0" xfId="0" applyFont="1" applyBorder="1" applyAlignment="1">
      <alignment horizontal="center" vertical="top" wrapText="1"/>
    </xf>
    <xf numFmtId="0" fontId="1" fillId="0" borderId="0" xfId="0" applyFont="1" applyAlignment="1">
      <alignment horizontal="center" vertical="top"/>
    </xf>
    <xf numFmtId="0" fontId="2" fillId="0" borderId="5" xfId="0" applyFont="1" applyBorder="1" applyAlignment="1">
      <alignment horizontal="center" vertical="top"/>
    </xf>
    <xf numFmtId="0" fontId="3" fillId="0" borderId="0" xfId="0" applyFont="1" applyBorder="1" applyAlignment="1">
      <alignment/>
    </xf>
    <xf numFmtId="0" fontId="3" fillId="0" borderId="1" xfId="0" applyFont="1" applyBorder="1" applyAlignment="1">
      <alignment/>
    </xf>
    <xf numFmtId="0" fontId="2" fillId="0" borderId="6" xfId="0" applyFont="1" applyBorder="1" applyAlignment="1">
      <alignment horizontal="center"/>
    </xf>
    <xf numFmtId="0" fontId="2" fillId="0" borderId="4" xfId="0" applyFont="1" applyBorder="1" applyAlignment="1">
      <alignment/>
    </xf>
    <xf numFmtId="0" fontId="2" fillId="0" borderId="2" xfId="0" applyFont="1" applyBorder="1" applyAlignment="1">
      <alignment horizontal="center"/>
    </xf>
    <xf numFmtId="0" fontId="2" fillId="0" borderId="1" xfId="0" applyFont="1" applyBorder="1" applyAlignment="1">
      <alignment horizontal="center" vertical="top"/>
    </xf>
    <xf numFmtId="0" fontId="2" fillId="0" borderId="5" xfId="0" applyFont="1" applyBorder="1" applyAlignment="1">
      <alignment horizontal="center" vertical="top" wrapText="1"/>
    </xf>
    <xf numFmtId="0" fontId="2" fillId="0" borderId="1" xfId="0" applyFont="1" applyBorder="1" applyAlignment="1">
      <alignment horizontal="center" vertical="top" wrapText="1"/>
    </xf>
    <xf numFmtId="0" fontId="1" fillId="0" borderId="1" xfId="0" applyFont="1" applyBorder="1" applyAlignment="1">
      <alignment/>
    </xf>
    <xf numFmtId="0" fontId="2" fillId="0" borderId="6" xfId="0" applyFont="1" applyBorder="1" applyAlignment="1">
      <alignment horizontal="center" vertical="top" textRotation="90"/>
    </xf>
    <xf numFmtId="0" fontId="5" fillId="0" borderId="0" xfId="0" applyFont="1" applyAlignment="1">
      <alignment/>
    </xf>
    <xf numFmtId="0" fontId="5" fillId="0" borderId="0" xfId="0" applyFont="1" applyBorder="1" applyAlignment="1">
      <alignment/>
    </xf>
    <xf numFmtId="0" fontId="5" fillId="0" borderId="4" xfId="0" applyFont="1" applyBorder="1" applyAlignment="1">
      <alignment/>
    </xf>
    <xf numFmtId="0" fontId="0" fillId="0" borderId="0" xfId="0" applyBorder="1" applyAlignment="1">
      <alignment horizontal="center"/>
    </xf>
    <xf numFmtId="0" fontId="6" fillId="0" borderId="0" xfId="0" applyFont="1" applyBorder="1" applyAlignment="1">
      <alignment/>
    </xf>
    <xf numFmtId="0" fontId="6" fillId="0" borderId="0" xfId="0" applyFont="1" applyBorder="1" applyAlignment="1">
      <alignment horizontal="center"/>
    </xf>
    <xf numFmtId="165" fontId="0" fillId="0" borderId="0" xfId="15" applyNumberFormat="1" applyFont="1" applyBorder="1" applyAlignment="1">
      <alignment/>
    </xf>
    <xf numFmtId="165" fontId="0" fillId="0" borderId="4" xfId="15" applyNumberFormat="1" applyFont="1" applyBorder="1" applyAlignment="1">
      <alignment/>
    </xf>
    <xf numFmtId="0" fontId="5" fillId="0" borderId="1" xfId="0" applyFont="1" applyBorder="1" applyAlignment="1">
      <alignment/>
    </xf>
    <xf numFmtId="0" fontId="2" fillId="0" borderId="0" xfId="0" applyFont="1" applyAlignment="1">
      <alignment/>
    </xf>
    <xf numFmtId="0" fontId="7" fillId="0" borderId="0" xfId="0" applyFont="1" applyAlignment="1">
      <alignment/>
    </xf>
    <xf numFmtId="0" fontId="2" fillId="0" borderId="0" xfId="0" applyFont="1" applyAlignment="1">
      <alignment horizontal="center"/>
    </xf>
    <xf numFmtId="0" fontId="0" fillId="0" borderId="0" xfId="0" applyFont="1" applyAlignment="1">
      <alignment horizontal="left"/>
    </xf>
    <xf numFmtId="0" fontId="2" fillId="0" borderId="0" xfId="0" applyFont="1" applyAlignment="1">
      <alignment horizontal="left"/>
    </xf>
    <xf numFmtId="165" fontId="0" fillId="0" borderId="0" xfId="15" applyNumberFormat="1" applyAlignment="1">
      <alignment/>
    </xf>
    <xf numFmtId="165" fontId="2" fillId="0" borderId="0" xfId="15" applyNumberFormat="1" applyFont="1" applyAlignment="1">
      <alignment horizontal="center"/>
    </xf>
    <xf numFmtId="165" fontId="2" fillId="0" borderId="0" xfId="15" applyNumberFormat="1" applyFont="1" applyAlignment="1">
      <alignment/>
    </xf>
    <xf numFmtId="0" fontId="2" fillId="0" borderId="0" xfId="0" applyFont="1" applyAlignment="1">
      <alignment horizontal="right"/>
    </xf>
    <xf numFmtId="165" fontId="3" fillId="0" borderId="0" xfId="15" applyNumberFormat="1" applyFont="1" applyBorder="1" applyAlignment="1">
      <alignment/>
    </xf>
    <xf numFmtId="165" fontId="0" fillId="0" borderId="0" xfId="15" applyNumberFormat="1" applyFont="1" applyAlignment="1">
      <alignment/>
    </xf>
    <xf numFmtId="0" fontId="0" fillId="0" borderId="1" xfId="0" applyFont="1" applyBorder="1" applyAlignment="1">
      <alignment horizontal="center" vertical="top"/>
    </xf>
    <xf numFmtId="0" fontId="0" fillId="0" borderId="6" xfId="0" applyFont="1" applyBorder="1" applyAlignment="1">
      <alignment horizontal="left" vertical="top" textRotation="90"/>
    </xf>
    <xf numFmtId="0" fontId="0" fillId="0" borderId="1" xfId="0" applyFont="1" applyBorder="1" applyAlignment="1">
      <alignment horizontal="left" vertical="top"/>
    </xf>
    <xf numFmtId="0" fontId="0" fillId="0" borderId="1" xfId="0" applyFont="1" applyBorder="1" applyAlignment="1">
      <alignment horizontal="left" vertical="top" wrapText="1"/>
    </xf>
    <xf numFmtId="0" fontId="0" fillId="0" borderId="0" xfId="0" applyFont="1" applyBorder="1" applyAlignment="1">
      <alignment horizontal="left" vertical="top" wrapText="1"/>
    </xf>
    <xf numFmtId="0" fontId="5" fillId="0" borderId="0" xfId="0" applyFont="1" applyAlignment="1">
      <alignment horizontal="left" vertical="top"/>
    </xf>
    <xf numFmtId="0" fontId="2" fillId="0" borderId="1" xfId="0" applyFont="1" applyBorder="1" applyAlignment="1">
      <alignment horizontal="left" vertical="top"/>
    </xf>
    <xf numFmtId="0" fontId="0" fillId="0" borderId="6" xfId="0" applyFont="1" applyBorder="1" applyAlignment="1">
      <alignment horizontal="center"/>
    </xf>
    <xf numFmtId="0" fontId="0" fillId="0" borderId="1" xfId="0" applyFont="1" applyBorder="1" applyAlignment="1">
      <alignment horizontal="center"/>
    </xf>
    <xf numFmtId="0" fontId="0" fillId="0" borderId="1" xfId="0" applyFont="1" applyBorder="1" applyAlignment="1">
      <alignment horizontal="right"/>
    </xf>
    <xf numFmtId="0" fontId="0" fillId="0" borderId="1" xfId="0" applyFont="1" applyBorder="1" applyAlignment="1">
      <alignment/>
    </xf>
    <xf numFmtId="165" fontId="0" fillId="0" borderId="1" xfId="15" applyNumberFormat="1" applyFont="1" applyBorder="1" applyAlignment="1">
      <alignment/>
    </xf>
    <xf numFmtId="0" fontId="1" fillId="0" borderId="0" xfId="0" applyFont="1" applyBorder="1" applyAlignment="1">
      <alignment horizontal="center" vertical="top"/>
    </xf>
    <xf numFmtId="0" fontId="2" fillId="0" borderId="0" xfId="0" applyFont="1" applyBorder="1" applyAlignment="1">
      <alignment horizontal="center" vertical="top"/>
    </xf>
    <xf numFmtId="0" fontId="5" fillId="0" borderId="0" xfId="0" applyFont="1" applyBorder="1" applyAlignment="1">
      <alignment horizontal="left" vertical="top"/>
    </xf>
    <xf numFmtId="0" fontId="0" fillId="0" borderId="0" xfId="0" applyFont="1" applyBorder="1" applyAlignment="1">
      <alignment horizontal="left" vertical="top"/>
    </xf>
    <xf numFmtId="0" fontId="1" fillId="0" borderId="0" xfId="0" applyFont="1" applyBorder="1" applyAlignment="1">
      <alignment horizontal="center"/>
    </xf>
    <xf numFmtId="0" fontId="2" fillId="0" borderId="0" xfId="0" applyFont="1" applyBorder="1" applyAlignment="1">
      <alignment horizontal="right"/>
    </xf>
    <xf numFmtId="165" fontId="0" fillId="0" borderId="0" xfId="0" applyNumberFormat="1" applyAlignment="1">
      <alignment/>
    </xf>
    <xf numFmtId="165" fontId="2" fillId="0" borderId="0" xfId="0" applyNumberFormat="1" applyFont="1" applyAlignment="1">
      <alignment/>
    </xf>
    <xf numFmtId="165" fontId="0" fillId="0" borderId="0" xfId="15" applyNumberFormat="1" applyFont="1" applyBorder="1" applyAlignment="1">
      <alignment/>
    </xf>
    <xf numFmtId="165" fontId="3" fillId="0" borderId="0" xfId="0" applyNumberFormat="1" applyFont="1" applyBorder="1" applyAlignment="1">
      <alignment/>
    </xf>
    <xf numFmtId="0" fontId="3" fillId="0" borderId="0"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0" fillId="0" borderId="2" xfId="0" applyFont="1" applyBorder="1" applyAlignment="1">
      <alignment horizontal="center" vertical="top" wrapText="1"/>
    </xf>
    <xf numFmtId="0" fontId="0" fillId="0" borderId="0" xfId="0" applyFont="1" applyBorder="1" applyAlignment="1">
      <alignment vertical="top" wrapText="1"/>
    </xf>
    <xf numFmtId="0" fontId="0" fillId="0" borderId="0" xfId="0" applyFont="1" applyBorder="1" applyAlignment="1">
      <alignment horizontal="center" vertical="top" wrapText="1"/>
    </xf>
    <xf numFmtId="165" fontId="0" fillId="0" borderId="0" xfId="15" applyNumberFormat="1" applyFont="1" applyBorder="1" applyAlignment="1">
      <alignment vertical="top" wrapText="1"/>
    </xf>
    <xf numFmtId="0" fontId="0" fillId="0" borderId="0" xfId="0" applyBorder="1" applyAlignment="1">
      <alignment horizontal="center" vertical="top" wrapText="1"/>
    </xf>
    <xf numFmtId="0" fontId="0" fillId="0" borderId="0" xfId="0" applyAlignment="1">
      <alignment vertical="top" wrapText="1"/>
    </xf>
    <xf numFmtId="0" fontId="0" fillId="0" borderId="2" xfId="0" applyFont="1" applyBorder="1" applyAlignment="1">
      <alignment horizontal="center" vertical="top"/>
    </xf>
    <xf numFmtId="0" fontId="0" fillId="0" borderId="0" xfId="0" applyFont="1" applyBorder="1" applyAlignment="1">
      <alignment vertical="top"/>
    </xf>
    <xf numFmtId="0" fontId="0" fillId="0" borderId="0" xfId="0" applyFont="1" applyBorder="1" applyAlignment="1">
      <alignment horizontal="center" vertical="top"/>
    </xf>
    <xf numFmtId="0" fontId="0" fillId="0" borderId="0" xfId="0" applyFont="1" applyBorder="1" applyAlignment="1">
      <alignment horizontal="right" vertical="top"/>
    </xf>
    <xf numFmtId="165" fontId="0" fillId="0" borderId="0" xfId="15" applyNumberFormat="1" applyFont="1" applyBorder="1" applyAlignment="1">
      <alignment vertical="top"/>
    </xf>
    <xf numFmtId="0" fontId="0" fillId="0" borderId="0" xfId="0" applyBorder="1" applyAlignment="1">
      <alignment horizontal="center" vertical="top"/>
    </xf>
    <xf numFmtId="0" fontId="0" fillId="0" borderId="0" xfId="0" applyAlignment="1">
      <alignment vertical="top"/>
    </xf>
    <xf numFmtId="0" fontId="0" fillId="0" borderId="3" xfId="0" applyFont="1" applyBorder="1" applyAlignment="1">
      <alignment horizontal="center" vertical="top" wrapText="1"/>
    </xf>
    <xf numFmtId="0" fontId="0" fillId="0" borderId="4" xfId="0" applyFont="1" applyBorder="1" applyAlignment="1">
      <alignment vertical="top" wrapText="1"/>
    </xf>
    <xf numFmtId="0" fontId="0" fillId="0" borderId="4" xfId="0" applyFont="1" applyBorder="1" applyAlignment="1">
      <alignment horizontal="center" vertical="top" wrapText="1"/>
    </xf>
    <xf numFmtId="0" fontId="0" fillId="0" borderId="4" xfId="0" applyFont="1" applyBorder="1" applyAlignment="1">
      <alignment horizontal="right" vertical="top" wrapText="1"/>
    </xf>
    <xf numFmtId="0" fontId="2" fillId="0" borderId="4" xfId="0" applyFont="1" applyBorder="1" applyAlignment="1">
      <alignment horizontal="center" vertical="top" wrapText="1"/>
    </xf>
    <xf numFmtId="165" fontId="0" fillId="0" borderId="4" xfId="15" applyNumberFormat="1" applyFont="1" applyBorder="1" applyAlignment="1">
      <alignment vertical="top" wrapText="1"/>
    </xf>
    <xf numFmtId="15" fontId="5" fillId="0" borderId="6" xfId="0" applyNumberFormat="1" applyFont="1" applyBorder="1" applyAlignment="1">
      <alignment horizontal="left" vertical="top"/>
    </xf>
    <xf numFmtId="15" fontId="5" fillId="0" borderId="2" xfId="0" applyNumberFormat="1" applyFont="1" applyBorder="1" applyAlignment="1">
      <alignment horizontal="center"/>
    </xf>
    <xf numFmtId="165" fontId="2" fillId="0" borderId="0" xfId="15" applyNumberFormat="1" applyFont="1" applyAlignment="1">
      <alignment/>
    </xf>
    <xf numFmtId="43" fontId="0" fillId="0" borderId="0" xfId="15" applyAlignment="1">
      <alignment/>
    </xf>
    <xf numFmtId="43" fontId="2" fillId="0" borderId="0" xfId="15" applyFont="1" applyAlignment="1">
      <alignment/>
    </xf>
    <xf numFmtId="165" fontId="2" fillId="0" borderId="0" xfId="15" applyNumberFormat="1" applyFont="1" applyBorder="1" applyAlignment="1">
      <alignment horizontal="center"/>
    </xf>
    <xf numFmtId="15" fontId="0" fillId="0" borderId="0" xfId="15" applyNumberFormat="1" applyFont="1" applyAlignment="1">
      <alignment/>
    </xf>
    <xf numFmtId="0" fontId="2" fillId="0" borderId="6" xfId="0" applyFont="1" applyBorder="1" applyAlignment="1">
      <alignment/>
    </xf>
    <xf numFmtId="49" fontId="0" fillId="0" borderId="2" xfId="0" applyNumberFormat="1" applyBorder="1" applyAlignment="1">
      <alignment horizontal="left"/>
    </xf>
    <xf numFmtId="165" fontId="0" fillId="0" borderId="7" xfId="15" applyNumberFormat="1" applyBorder="1" applyAlignment="1">
      <alignment/>
    </xf>
    <xf numFmtId="49" fontId="0" fillId="0" borderId="2" xfId="15" applyNumberFormat="1" applyFont="1" applyBorder="1" applyAlignment="1">
      <alignment horizontal="left"/>
    </xf>
    <xf numFmtId="165" fontId="0" fillId="0" borderId="7" xfId="15" applyNumberFormat="1" applyFont="1" applyBorder="1" applyAlignment="1">
      <alignment horizontal="right"/>
    </xf>
    <xf numFmtId="165" fontId="0" fillId="0" borderId="0" xfId="15" applyNumberFormat="1" applyBorder="1" applyAlignment="1">
      <alignment/>
    </xf>
    <xf numFmtId="165" fontId="0" fillId="0" borderId="0" xfId="15" applyNumberFormat="1" applyFont="1" applyBorder="1" applyAlignment="1">
      <alignment horizontal="right"/>
    </xf>
    <xf numFmtId="165" fontId="0" fillId="0" borderId="0" xfId="0" applyNumberFormat="1" applyBorder="1" applyAlignment="1">
      <alignment/>
    </xf>
    <xf numFmtId="0" fontId="2" fillId="0" borderId="1" xfId="0" applyFont="1" applyBorder="1" applyAlignment="1">
      <alignment/>
    </xf>
    <xf numFmtId="0" fontId="0" fillId="0" borderId="1" xfId="0" applyBorder="1" applyAlignment="1">
      <alignment/>
    </xf>
    <xf numFmtId="0" fontId="0" fillId="0" borderId="8" xfId="0" applyBorder="1" applyAlignment="1">
      <alignment/>
    </xf>
    <xf numFmtId="0" fontId="0" fillId="0" borderId="7" xfId="0" applyBorder="1" applyAlignment="1">
      <alignment/>
    </xf>
    <xf numFmtId="165" fontId="2" fillId="0" borderId="4" xfId="0" applyNumberFormat="1" applyFont="1" applyBorder="1" applyAlignment="1">
      <alignment/>
    </xf>
    <xf numFmtId="0" fontId="0" fillId="0" borderId="9" xfId="0" applyBorder="1" applyAlignment="1">
      <alignment/>
    </xf>
    <xf numFmtId="0" fontId="2" fillId="0" borderId="3" xfId="0" applyFont="1" applyBorder="1" applyAlignment="1">
      <alignment/>
    </xf>
    <xf numFmtId="165" fontId="0" fillId="0" borderId="4" xfId="15" applyNumberFormat="1" applyBorder="1" applyAlignment="1">
      <alignment/>
    </xf>
    <xf numFmtId="0" fontId="1" fillId="0" borderId="0" xfId="0" applyFont="1" applyAlignment="1">
      <alignment horizontal="left"/>
    </xf>
    <xf numFmtId="43" fontId="0" fillId="0" borderId="4" xfId="15" applyBorder="1" applyAlignment="1">
      <alignment/>
    </xf>
    <xf numFmtId="0" fontId="2" fillId="0" borderId="10" xfId="0" applyFont="1" applyBorder="1" applyAlignment="1">
      <alignment/>
    </xf>
    <xf numFmtId="0" fontId="2" fillId="0" borderId="11" xfId="0" applyFont="1" applyBorder="1" applyAlignment="1">
      <alignment/>
    </xf>
    <xf numFmtId="165" fontId="2" fillId="0" borderId="11" xfId="0" applyNumberFormat="1" applyFont="1" applyBorder="1" applyAlignment="1">
      <alignment/>
    </xf>
    <xf numFmtId="0" fontId="0" fillId="0" borderId="0" xfId="0" applyAlignment="1">
      <alignment horizontal="left" vertical="top" wrapText="1"/>
    </xf>
    <xf numFmtId="0" fontId="5" fillId="0" borderId="0" xfId="0" applyFont="1" applyBorder="1" applyAlignment="1">
      <alignment horizontal="left" vertical="top" wrapText="1"/>
    </xf>
    <xf numFmtId="0" fontId="5" fillId="0" borderId="4" xfId="0" applyFont="1" applyBorder="1" applyAlignment="1">
      <alignment horizontal="left" vertical="top" wrapText="1"/>
    </xf>
    <xf numFmtId="0" fontId="2" fillId="0" borderId="1" xfId="0"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52"/>
  <sheetViews>
    <sheetView workbookViewId="0" topLeftCell="A1">
      <selection activeCell="B30" sqref="B30"/>
    </sheetView>
  </sheetViews>
  <sheetFormatPr defaultColWidth="11.421875" defaultRowHeight="12.75"/>
  <cols>
    <col min="1" max="1" width="29.7109375" style="0" customWidth="1"/>
    <col min="3" max="3" width="27.57421875" style="0" customWidth="1"/>
    <col min="4" max="4" width="24.140625" style="0" customWidth="1"/>
  </cols>
  <sheetData>
    <row r="1" ht="15.75">
      <c r="A1" s="41" t="s">
        <v>211</v>
      </c>
    </row>
    <row r="3" ht="12.75">
      <c r="D3" s="40" t="s">
        <v>139</v>
      </c>
    </row>
    <row r="4" spans="1:5" ht="12.75">
      <c r="A4" t="s">
        <v>128</v>
      </c>
      <c r="B4" t="s">
        <v>165</v>
      </c>
      <c r="D4" t="s">
        <v>140</v>
      </c>
      <c r="E4" t="s">
        <v>153</v>
      </c>
    </row>
    <row r="5" spans="1:5" ht="12.75">
      <c r="A5" t="s">
        <v>129</v>
      </c>
      <c r="B5" t="s">
        <v>191</v>
      </c>
      <c r="D5" t="s">
        <v>159</v>
      </c>
      <c r="E5" t="s">
        <v>158</v>
      </c>
    </row>
    <row r="6" spans="1:5" ht="12.75">
      <c r="A6" t="s">
        <v>160</v>
      </c>
      <c r="B6" t="s">
        <v>191</v>
      </c>
      <c r="D6" t="s">
        <v>145</v>
      </c>
      <c r="E6" t="s">
        <v>163</v>
      </c>
    </row>
    <row r="7" spans="1:5" ht="12.75">
      <c r="A7" t="s">
        <v>135</v>
      </c>
      <c r="B7" t="s">
        <v>190</v>
      </c>
      <c r="D7" t="s">
        <v>141</v>
      </c>
      <c r="E7" t="s">
        <v>163</v>
      </c>
    </row>
    <row r="8" spans="1:5" ht="12.75">
      <c r="A8" t="s">
        <v>130</v>
      </c>
      <c r="B8" t="s">
        <v>163</v>
      </c>
      <c r="D8" t="s">
        <v>143</v>
      </c>
      <c r="E8" t="s">
        <v>195</v>
      </c>
    </row>
    <row r="9" spans="1:5" ht="12.75">
      <c r="A9" t="s">
        <v>134</v>
      </c>
      <c r="B9" t="s">
        <v>192</v>
      </c>
      <c r="D9" t="s">
        <v>196</v>
      </c>
      <c r="E9" t="s">
        <v>153</v>
      </c>
    </row>
    <row r="10" spans="1:5" ht="12.75">
      <c r="A10" t="s">
        <v>187</v>
      </c>
      <c r="B10" t="s">
        <v>153</v>
      </c>
      <c r="D10" t="s">
        <v>144</v>
      </c>
      <c r="E10" t="s">
        <v>197</v>
      </c>
    </row>
    <row r="11" spans="1:5" ht="12.75">
      <c r="A11" t="s">
        <v>186</v>
      </c>
      <c r="B11" t="s">
        <v>212</v>
      </c>
      <c r="D11" t="s">
        <v>146</v>
      </c>
      <c r="E11" t="s">
        <v>198</v>
      </c>
    </row>
    <row r="12" spans="1:5" ht="12.75">
      <c r="A12" t="s">
        <v>131</v>
      </c>
      <c r="B12" t="s">
        <v>161</v>
      </c>
      <c r="D12" t="s">
        <v>169</v>
      </c>
      <c r="E12" t="s">
        <v>153</v>
      </c>
    </row>
    <row r="13" spans="1:5" ht="12.75">
      <c r="A13" t="s">
        <v>167</v>
      </c>
      <c r="B13" t="s">
        <v>166</v>
      </c>
      <c r="D13" t="s">
        <v>147</v>
      </c>
      <c r="E13" t="s">
        <v>164</v>
      </c>
    </row>
    <row r="14" spans="1:5" ht="12.75">
      <c r="A14" t="s">
        <v>132</v>
      </c>
      <c r="B14" t="s">
        <v>193</v>
      </c>
      <c r="D14" t="s">
        <v>148</v>
      </c>
      <c r="E14" t="s">
        <v>151</v>
      </c>
    </row>
    <row r="15" spans="1:5" ht="12.75">
      <c r="A15" t="s">
        <v>133</v>
      </c>
      <c r="B15" t="s">
        <v>163</v>
      </c>
      <c r="D15" t="s">
        <v>149</v>
      </c>
      <c r="E15" t="s">
        <v>153</v>
      </c>
    </row>
    <row r="16" spans="1:5" ht="12.75">
      <c r="A16" t="s">
        <v>136</v>
      </c>
      <c r="B16" t="s">
        <v>261</v>
      </c>
      <c r="D16" t="s">
        <v>142</v>
      </c>
      <c r="E16" t="s">
        <v>153</v>
      </c>
    </row>
    <row r="17" spans="1:5" ht="12.75">
      <c r="A17" t="s">
        <v>137</v>
      </c>
      <c r="B17" t="s">
        <v>153</v>
      </c>
      <c r="D17" t="s">
        <v>150</v>
      </c>
      <c r="E17" t="s">
        <v>151</v>
      </c>
    </row>
    <row r="18" spans="1:5" ht="12.75">
      <c r="A18" t="s">
        <v>138</v>
      </c>
      <c r="B18" t="s">
        <v>162</v>
      </c>
      <c r="D18" t="s">
        <v>156</v>
      </c>
      <c r="E18" t="s">
        <v>194</v>
      </c>
    </row>
    <row r="19" spans="1:5" ht="12.75">
      <c r="A19" t="s">
        <v>168</v>
      </c>
      <c r="B19" t="s">
        <v>151</v>
      </c>
      <c r="D19" t="s">
        <v>234</v>
      </c>
      <c r="E19" t="s">
        <v>235</v>
      </c>
    </row>
    <row r="20" spans="1:5" ht="12.75">
      <c r="A20" t="s">
        <v>258</v>
      </c>
      <c r="B20" t="s">
        <v>263</v>
      </c>
      <c r="D20" t="s">
        <v>259</v>
      </c>
      <c r="E20" t="s">
        <v>260</v>
      </c>
    </row>
    <row r="22" spans="1:2" ht="12.75">
      <c r="A22" s="40" t="s">
        <v>206</v>
      </c>
      <c r="B22" t="s">
        <v>209</v>
      </c>
    </row>
    <row r="23" spans="1:2" ht="12.75">
      <c r="A23" s="40"/>
      <c r="B23" t="s">
        <v>207</v>
      </c>
    </row>
    <row r="24" spans="1:2" ht="12.75">
      <c r="A24" s="40"/>
      <c r="B24" t="s">
        <v>208</v>
      </c>
    </row>
    <row r="25" spans="1:2" ht="12.75">
      <c r="A25" s="40"/>
      <c r="B25" t="s">
        <v>210</v>
      </c>
    </row>
    <row r="26" spans="1:8" ht="27" customHeight="1">
      <c r="A26" s="40"/>
      <c r="B26" s="123" t="s">
        <v>247</v>
      </c>
      <c r="C26" s="123"/>
      <c r="D26" s="123"/>
      <c r="E26" s="123"/>
      <c r="F26" s="123"/>
      <c r="G26" s="123"/>
      <c r="H26" s="123"/>
    </row>
    <row r="27" spans="1:2" ht="12.75">
      <c r="A27" s="40"/>
      <c r="B27" t="s">
        <v>262</v>
      </c>
    </row>
    <row r="29" spans="1:6" ht="12.75">
      <c r="A29" s="40" t="s">
        <v>154</v>
      </c>
      <c r="B29" t="s">
        <v>155</v>
      </c>
      <c r="E29" s="120" t="s">
        <v>227</v>
      </c>
      <c r="F29" s="121" t="s">
        <v>214</v>
      </c>
    </row>
    <row r="30" spans="2:6" ht="12.75">
      <c r="B30" t="s">
        <v>266</v>
      </c>
      <c r="E30" s="103" t="s">
        <v>213</v>
      </c>
      <c r="F30" s="104">
        <v>36</v>
      </c>
    </row>
    <row r="31" spans="2:6" ht="12.75">
      <c r="B31" t="s">
        <v>265</v>
      </c>
      <c r="E31" s="103" t="s">
        <v>215</v>
      </c>
      <c r="F31" s="104">
        <v>38</v>
      </c>
    </row>
    <row r="32" spans="2:6" ht="12.75">
      <c r="B32" t="s">
        <v>157</v>
      </c>
      <c r="E32" s="103" t="s">
        <v>216</v>
      </c>
      <c r="F32" s="104">
        <v>36</v>
      </c>
    </row>
    <row r="33" spans="2:6" ht="12.75">
      <c r="B33" t="s">
        <v>188</v>
      </c>
      <c r="E33" s="105" t="s">
        <v>217</v>
      </c>
      <c r="F33" s="106">
        <v>38</v>
      </c>
    </row>
    <row r="34" spans="2:6" ht="12.75">
      <c r="B34" t="s">
        <v>222</v>
      </c>
      <c r="E34" s="103" t="s">
        <v>218</v>
      </c>
      <c r="F34" s="104">
        <v>38</v>
      </c>
    </row>
    <row r="35" spans="2:6" ht="12.75">
      <c r="B35" t="s">
        <v>170</v>
      </c>
      <c r="E35" s="120" t="s">
        <v>219</v>
      </c>
      <c r="F35" s="122">
        <f>SUM(F30:F35)</f>
        <v>186</v>
      </c>
    </row>
    <row r="36" ht="12.75">
      <c r="B36" t="s">
        <v>171</v>
      </c>
    </row>
    <row r="37" ht="12.75">
      <c r="B37" t="s">
        <v>172</v>
      </c>
    </row>
    <row r="38" ht="12.75">
      <c r="B38" t="s">
        <v>189</v>
      </c>
    </row>
    <row r="40" spans="1:5" ht="12.75">
      <c r="A40" s="40" t="s">
        <v>236</v>
      </c>
      <c r="B40" t="s">
        <v>237</v>
      </c>
      <c r="E40" t="s">
        <v>255</v>
      </c>
    </row>
    <row r="41" spans="2:5" ht="12.75">
      <c r="B41" t="s">
        <v>253</v>
      </c>
      <c r="E41" t="s">
        <v>254</v>
      </c>
    </row>
    <row r="42" spans="2:5" ht="12.75">
      <c r="B42" t="s">
        <v>238</v>
      </c>
      <c r="E42" t="s">
        <v>252</v>
      </c>
    </row>
    <row r="43" spans="2:5" ht="12.75">
      <c r="B43" t="s">
        <v>239</v>
      </c>
      <c r="E43" t="s">
        <v>252</v>
      </c>
    </row>
    <row r="44" spans="2:5" ht="12.75">
      <c r="B44" t="s">
        <v>240</v>
      </c>
      <c r="E44" t="s">
        <v>252</v>
      </c>
    </row>
    <row r="45" spans="2:5" ht="12.75">
      <c r="B45" t="s">
        <v>251</v>
      </c>
      <c r="E45" t="s">
        <v>250</v>
      </c>
    </row>
    <row r="46" spans="2:5" ht="12.75">
      <c r="B46" t="s">
        <v>248</v>
      </c>
      <c r="E46" t="s">
        <v>249</v>
      </c>
    </row>
    <row r="47" spans="2:5" ht="12.75">
      <c r="B47" t="s">
        <v>256</v>
      </c>
      <c r="E47" t="s">
        <v>257</v>
      </c>
    </row>
    <row r="49" spans="1:2" ht="12.75">
      <c r="A49" s="40" t="s">
        <v>241</v>
      </c>
      <c r="B49" t="s">
        <v>242</v>
      </c>
    </row>
    <row r="50" spans="1:5" ht="12.75">
      <c r="A50" s="40"/>
      <c r="E50" t="s">
        <v>244</v>
      </c>
    </row>
    <row r="51" spans="2:5" ht="12.75">
      <c r="B51" t="s">
        <v>243</v>
      </c>
      <c r="E51" t="s">
        <v>245</v>
      </c>
    </row>
    <row r="52" spans="2:5" ht="12.75">
      <c r="B52" t="s">
        <v>246</v>
      </c>
      <c r="E52" t="s">
        <v>264</v>
      </c>
    </row>
  </sheetData>
  <mergeCells count="1">
    <mergeCell ref="B26:H26"/>
  </mergeCells>
  <printOptions/>
  <pageMargins left="0.75" right="0.75" top="1" bottom="1" header="0.4921259845" footer="0.4921259845"/>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dimension ref="A1:O56"/>
  <sheetViews>
    <sheetView tabSelected="1" workbookViewId="0" topLeftCell="A3">
      <pane ySplit="1" topLeftCell="BM4" activePane="bottomLeft" state="frozen"/>
      <selection pane="topLeft" activeCell="A3" sqref="A3"/>
      <selection pane="bottomLeft" activeCell="B19" sqref="B19"/>
    </sheetView>
  </sheetViews>
  <sheetFormatPr defaultColWidth="11.421875" defaultRowHeight="12.75"/>
  <cols>
    <col min="1" max="1" width="8.28125" style="3" customWidth="1"/>
    <col min="2" max="2" width="36.57421875" style="2" customWidth="1"/>
    <col min="3" max="3" width="5.28125" style="3" customWidth="1"/>
    <col min="4" max="4" width="5.28125" style="2" customWidth="1"/>
    <col min="5" max="5" width="6.28125" style="2" customWidth="1"/>
    <col min="6" max="6" width="8.28125" style="2" customWidth="1"/>
    <col min="7" max="7" width="6.57421875" style="2" customWidth="1"/>
    <col min="8" max="9" width="8.57421875" style="2" customWidth="1"/>
    <col min="10" max="10" width="5.57421875" style="2" customWidth="1"/>
    <col min="11" max="12" width="11.421875" style="31" customWidth="1"/>
    <col min="13" max="13" width="24.57421875" style="31" customWidth="1"/>
    <col min="14" max="14" width="10.421875" style="34" customWidth="1"/>
    <col min="15" max="15" width="6.140625" style="9" customWidth="1"/>
  </cols>
  <sheetData>
    <row r="1" ht="18">
      <c r="B1" s="13" t="s">
        <v>17</v>
      </c>
    </row>
    <row r="3" spans="1:15" s="19" customFormat="1" ht="30.75" customHeight="1">
      <c r="A3" s="30" t="s">
        <v>3</v>
      </c>
      <c r="B3" s="20" t="s">
        <v>0</v>
      </c>
      <c r="C3" s="26" t="s">
        <v>6</v>
      </c>
      <c r="D3" s="27" t="s">
        <v>68</v>
      </c>
      <c r="E3" s="28" t="s">
        <v>69</v>
      </c>
      <c r="F3" s="27" t="s">
        <v>126</v>
      </c>
      <c r="G3" s="18" t="s">
        <v>67</v>
      </c>
      <c r="H3" s="18" t="s">
        <v>51</v>
      </c>
      <c r="I3" s="18" t="s">
        <v>52</v>
      </c>
      <c r="J3" s="18" t="s">
        <v>50</v>
      </c>
      <c r="K3" s="19" t="s">
        <v>31</v>
      </c>
      <c r="N3" s="63"/>
      <c r="O3" s="64"/>
    </row>
    <row r="4" spans="1:15" s="56" customFormat="1" ht="15.75" customHeight="1">
      <c r="A4" s="52"/>
      <c r="B4" s="57" t="s">
        <v>124</v>
      </c>
      <c r="C4" s="53"/>
      <c r="D4" s="54"/>
      <c r="E4" s="54"/>
      <c r="F4" s="51">
        <v>1550</v>
      </c>
      <c r="G4" s="55"/>
      <c r="H4" s="55"/>
      <c r="I4" s="55"/>
      <c r="J4" s="55"/>
      <c r="N4" s="65"/>
      <c r="O4" s="66"/>
    </row>
    <row r="5" spans="1:15" s="56" customFormat="1" ht="15.75" customHeight="1">
      <c r="A5" s="95">
        <v>37486</v>
      </c>
      <c r="B5" s="57" t="s">
        <v>125</v>
      </c>
      <c r="C5" s="53"/>
      <c r="D5" s="54"/>
      <c r="E5" s="54"/>
      <c r="F5" s="51">
        <v>2446</v>
      </c>
      <c r="G5" s="55"/>
      <c r="H5" s="55"/>
      <c r="I5" s="55"/>
      <c r="J5" s="55"/>
      <c r="K5" s="56" t="s">
        <v>200</v>
      </c>
      <c r="N5" s="65"/>
      <c r="O5" s="66"/>
    </row>
    <row r="6" spans="1:15" s="1" customFormat="1" ht="12.75">
      <c r="A6" s="23" t="s">
        <v>4</v>
      </c>
      <c r="B6" s="22" t="s">
        <v>5</v>
      </c>
      <c r="C6" s="4"/>
      <c r="D6" s="5"/>
      <c r="E6" s="4"/>
      <c r="F6" s="5"/>
      <c r="G6" s="5"/>
      <c r="H6" s="5"/>
      <c r="I6" s="5"/>
      <c r="J6" s="5"/>
      <c r="K6" s="39" t="s">
        <v>86</v>
      </c>
      <c r="L6" s="29"/>
      <c r="M6" s="29"/>
      <c r="N6" s="67"/>
      <c r="O6" s="68"/>
    </row>
    <row r="7" spans="1:13" ht="12.75">
      <c r="A7" s="96">
        <v>37487</v>
      </c>
      <c r="B7" s="7" t="s">
        <v>76</v>
      </c>
      <c r="C7" s="8">
        <v>301</v>
      </c>
      <c r="D7" s="9">
        <v>0</v>
      </c>
      <c r="E7" s="8">
        <v>0</v>
      </c>
      <c r="F7" s="37">
        <v>2261</v>
      </c>
      <c r="G7" s="9"/>
      <c r="H7" s="9"/>
      <c r="I7" s="9"/>
      <c r="J7" s="9"/>
      <c r="K7" s="32" t="s">
        <v>75</v>
      </c>
      <c r="L7" s="32"/>
      <c r="M7" s="32"/>
    </row>
    <row r="8" spans="1:13" ht="12.75">
      <c r="A8" s="6"/>
      <c r="B8" s="9" t="s">
        <v>1</v>
      </c>
      <c r="C8" s="8">
        <v>305</v>
      </c>
      <c r="D8" s="9">
        <v>35</v>
      </c>
      <c r="E8" s="8">
        <v>35</v>
      </c>
      <c r="F8" s="37">
        <v>2442</v>
      </c>
      <c r="G8" s="9">
        <f aca="true" t="shared" si="0" ref="G8:G14">F8-F7</f>
        <v>181</v>
      </c>
      <c r="H8" s="9">
        <v>180</v>
      </c>
      <c r="I8" s="9"/>
      <c r="J8" s="9"/>
      <c r="K8" s="32" t="s">
        <v>173</v>
      </c>
      <c r="L8" s="32"/>
      <c r="M8" s="32"/>
    </row>
    <row r="9" spans="1:15" s="88" customFormat="1" ht="15.75" customHeight="1">
      <c r="A9" s="82"/>
      <c r="B9" s="83" t="s">
        <v>174</v>
      </c>
      <c r="C9" s="84">
        <v>305</v>
      </c>
      <c r="D9" s="85" t="s">
        <v>70</v>
      </c>
      <c r="E9" s="84" t="s">
        <v>56</v>
      </c>
      <c r="F9" s="86">
        <v>2700</v>
      </c>
      <c r="G9" s="83">
        <f t="shared" si="0"/>
        <v>258</v>
      </c>
      <c r="H9" s="83">
        <f>G9+G8</f>
        <v>439</v>
      </c>
      <c r="I9" s="83"/>
      <c r="J9" s="83"/>
      <c r="K9" s="124" t="s">
        <v>176</v>
      </c>
      <c r="L9" s="124"/>
      <c r="M9" s="124"/>
      <c r="N9" s="87"/>
      <c r="O9" s="83"/>
    </row>
    <row r="10" spans="1:13" ht="12.75">
      <c r="A10" s="6"/>
      <c r="B10" s="9" t="s">
        <v>87</v>
      </c>
      <c r="C10" s="8">
        <v>305</v>
      </c>
      <c r="D10" s="15">
        <v>20</v>
      </c>
      <c r="E10" s="8" t="s">
        <v>62</v>
      </c>
      <c r="F10" s="37">
        <v>2784</v>
      </c>
      <c r="G10" s="9">
        <f t="shared" si="0"/>
        <v>84</v>
      </c>
      <c r="H10" s="9"/>
      <c r="I10" s="9">
        <v>-127</v>
      </c>
      <c r="J10" s="9"/>
      <c r="K10" s="32"/>
      <c r="L10" s="32"/>
      <c r="M10" s="32"/>
    </row>
    <row r="11" spans="1:13" ht="12.75">
      <c r="A11" s="6"/>
      <c r="B11" s="9" t="s">
        <v>32</v>
      </c>
      <c r="C11" s="8">
        <v>305</v>
      </c>
      <c r="D11" s="9">
        <v>35</v>
      </c>
      <c r="E11" s="8" t="s">
        <v>63</v>
      </c>
      <c r="F11" s="37">
        <v>2910</v>
      </c>
      <c r="G11" s="9">
        <f t="shared" si="0"/>
        <v>126</v>
      </c>
      <c r="H11" s="9">
        <f>H9+G11</f>
        <v>565</v>
      </c>
      <c r="I11" s="9"/>
      <c r="J11" s="9"/>
      <c r="K11" s="32" t="s">
        <v>109</v>
      </c>
      <c r="L11" s="32"/>
      <c r="M11" s="32"/>
    </row>
    <row r="12" spans="1:15" s="81" customFormat="1" ht="36" customHeight="1">
      <c r="A12" s="76"/>
      <c r="B12" s="77" t="s">
        <v>175</v>
      </c>
      <c r="C12" s="78">
        <v>305</v>
      </c>
      <c r="D12" s="77">
        <v>35</v>
      </c>
      <c r="E12" s="78" t="s">
        <v>64</v>
      </c>
      <c r="F12" s="79">
        <v>2875</v>
      </c>
      <c r="G12" s="77">
        <f t="shared" si="0"/>
        <v>-35</v>
      </c>
      <c r="H12" s="77"/>
      <c r="I12" s="77">
        <f>I10+G12</f>
        <v>-162</v>
      </c>
      <c r="J12" s="77"/>
      <c r="K12" s="124" t="s">
        <v>224</v>
      </c>
      <c r="L12" s="124"/>
      <c r="M12" s="124"/>
      <c r="N12" s="80"/>
      <c r="O12" s="77"/>
    </row>
    <row r="13" spans="1:13" ht="12.75">
      <c r="A13" s="6"/>
      <c r="B13" s="9" t="s">
        <v>29</v>
      </c>
      <c r="C13" s="8">
        <v>315</v>
      </c>
      <c r="D13" s="9">
        <v>20</v>
      </c>
      <c r="E13" s="8" t="s">
        <v>65</v>
      </c>
      <c r="F13" s="37">
        <v>2648</v>
      </c>
      <c r="G13" s="9">
        <f t="shared" si="0"/>
        <v>-227</v>
      </c>
      <c r="H13" s="9"/>
      <c r="I13" s="9">
        <f>I12+G13</f>
        <v>-389</v>
      </c>
      <c r="J13" s="9"/>
      <c r="K13" s="32"/>
      <c r="L13" s="32"/>
      <c r="M13" s="32"/>
    </row>
    <row r="14" spans="1:13" ht="12.75">
      <c r="A14" s="10"/>
      <c r="B14" s="24" t="s">
        <v>80</v>
      </c>
      <c r="C14" s="11"/>
      <c r="D14" s="12">
        <v>50</v>
      </c>
      <c r="E14" s="74" t="s">
        <v>59</v>
      </c>
      <c r="F14" s="38">
        <v>2271</v>
      </c>
      <c r="G14" s="12">
        <f t="shared" si="0"/>
        <v>-377</v>
      </c>
      <c r="H14" s="12"/>
      <c r="I14" s="12">
        <f>I13+G14</f>
        <v>-766</v>
      </c>
      <c r="J14" s="11">
        <f>SUM(G7:G14)</f>
        <v>10</v>
      </c>
      <c r="K14" s="33" t="s">
        <v>81</v>
      </c>
      <c r="L14" s="33"/>
      <c r="M14" s="33"/>
    </row>
    <row r="15" spans="1:14" ht="12.75">
      <c r="A15" s="25" t="s">
        <v>7</v>
      </c>
      <c r="B15" s="21" t="s">
        <v>8</v>
      </c>
      <c r="C15" s="8"/>
      <c r="D15" s="15"/>
      <c r="E15" s="8"/>
      <c r="F15" s="37"/>
      <c r="G15" s="9" t="s">
        <v>25</v>
      </c>
      <c r="H15" s="9"/>
      <c r="I15" s="9"/>
      <c r="J15" s="9"/>
      <c r="K15" s="32"/>
      <c r="L15" s="32"/>
      <c r="M15" s="32"/>
      <c r="N15" s="8"/>
    </row>
    <row r="16" spans="1:14" ht="12.75">
      <c r="A16" s="96">
        <v>37488</v>
      </c>
      <c r="B16" s="7" t="s">
        <v>2</v>
      </c>
      <c r="C16" s="8">
        <v>303</v>
      </c>
      <c r="D16" s="15">
        <v>0</v>
      </c>
      <c r="E16" s="8">
        <v>0</v>
      </c>
      <c r="F16" s="37">
        <v>2271</v>
      </c>
      <c r="G16" s="9" t="s">
        <v>25</v>
      </c>
      <c r="H16" s="9"/>
      <c r="I16" s="9"/>
      <c r="J16" s="9"/>
      <c r="K16" s="32"/>
      <c r="L16" s="32"/>
      <c r="M16" s="32"/>
      <c r="N16" s="8"/>
    </row>
    <row r="17" spans="1:14" ht="12.75">
      <c r="A17" s="6"/>
      <c r="B17" s="9" t="s">
        <v>29</v>
      </c>
      <c r="C17" s="8">
        <v>305</v>
      </c>
      <c r="D17" s="15" t="s">
        <v>33</v>
      </c>
      <c r="E17" s="15" t="s">
        <v>33</v>
      </c>
      <c r="F17" s="37">
        <v>2648</v>
      </c>
      <c r="G17" s="9">
        <f>F17-F16</f>
        <v>377</v>
      </c>
      <c r="H17" s="9">
        <v>378</v>
      </c>
      <c r="I17" s="9"/>
      <c r="J17" s="9"/>
      <c r="K17" s="32" t="s">
        <v>177</v>
      </c>
      <c r="L17" s="32"/>
      <c r="M17" s="32"/>
      <c r="N17" s="8"/>
    </row>
    <row r="18" spans="1:14" ht="12.75">
      <c r="A18" s="6"/>
      <c r="B18" s="9" t="s">
        <v>46</v>
      </c>
      <c r="C18" s="8">
        <v>305</v>
      </c>
      <c r="D18" s="15" t="s">
        <v>34</v>
      </c>
      <c r="E18" s="8" t="s">
        <v>110</v>
      </c>
      <c r="F18" s="37">
        <v>2910</v>
      </c>
      <c r="G18" s="9">
        <f>F18-F17</f>
        <v>262</v>
      </c>
      <c r="H18" s="9">
        <f>H17+G18</f>
        <v>640</v>
      </c>
      <c r="I18" s="9"/>
      <c r="J18" s="9"/>
      <c r="K18" s="32" t="s">
        <v>25</v>
      </c>
      <c r="L18" s="32"/>
      <c r="M18" s="32"/>
      <c r="N18" s="8"/>
    </row>
    <row r="19" spans="1:14" ht="12.75">
      <c r="A19" s="6"/>
      <c r="B19" s="9" t="s">
        <v>178</v>
      </c>
      <c r="C19" s="8">
        <v>305</v>
      </c>
      <c r="D19" s="15" t="s">
        <v>33</v>
      </c>
      <c r="E19" s="8" t="s">
        <v>111</v>
      </c>
      <c r="F19" s="37">
        <v>2999</v>
      </c>
      <c r="G19" s="9">
        <f>F19-F18</f>
        <v>89</v>
      </c>
      <c r="H19" s="9">
        <f>H18+G19</f>
        <v>729</v>
      </c>
      <c r="I19" s="9"/>
      <c r="J19" s="9"/>
      <c r="K19" s="32" t="s">
        <v>115</v>
      </c>
      <c r="L19" s="32"/>
      <c r="M19" s="32"/>
      <c r="N19" s="8"/>
    </row>
    <row r="20" spans="1:14" ht="12.75">
      <c r="A20" s="6"/>
      <c r="B20" s="9" t="s">
        <v>179</v>
      </c>
      <c r="C20" s="8">
        <v>305</v>
      </c>
      <c r="D20" s="15" t="s">
        <v>35</v>
      </c>
      <c r="E20" s="8" t="s">
        <v>112</v>
      </c>
      <c r="F20" s="37">
        <v>2790</v>
      </c>
      <c r="G20" s="9">
        <f>F20-F19</f>
        <v>-209</v>
      </c>
      <c r="H20" s="9"/>
      <c r="I20" s="9">
        <v>-154</v>
      </c>
      <c r="J20" s="9"/>
      <c r="K20" s="32" t="s">
        <v>37</v>
      </c>
      <c r="L20" s="32"/>
      <c r="M20" s="32"/>
      <c r="N20" s="8"/>
    </row>
    <row r="21" spans="1:14" ht="12.75">
      <c r="A21" s="6"/>
      <c r="B21" s="9" t="s">
        <v>48</v>
      </c>
      <c r="C21" s="8">
        <v>305</v>
      </c>
      <c r="D21" s="15"/>
      <c r="E21" s="8"/>
      <c r="F21" s="37"/>
      <c r="G21" s="9"/>
      <c r="H21" s="9"/>
      <c r="I21" s="9"/>
      <c r="J21" s="9"/>
      <c r="K21" s="32" t="s">
        <v>47</v>
      </c>
      <c r="L21" s="32"/>
      <c r="M21" s="32"/>
      <c r="N21" s="8"/>
    </row>
    <row r="22" spans="1:15" ht="12.75">
      <c r="A22" s="6"/>
      <c r="B22" s="9" t="s">
        <v>36</v>
      </c>
      <c r="C22" s="8">
        <v>305</v>
      </c>
      <c r="D22" s="15">
        <v>50</v>
      </c>
      <c r="E22" s="8" t="s">
        <v>113</v>
      </c>
      <c r="F22" s="37">
        <v>2790</v>
      </c>
      <c r="G22" s="9">
        <f>F22-F20</f>
        <v>0</v>
      </c>
      <c r="H22" s="9"/>
      <c r="I22" s="9">
        <f>I20+G22</f>
        <v>-154</v>
      </c>
      <c r="J22" s="9"/>
      <c r="K22" s="32"/>
      <c r="L22" s="32"/>
      <c r="M22" s="32"/>
      <c r="N22" s="36"/>
      <c r="O22" s="35"/>
    </row>
    <row r="23" spans="1:15" ht="12.75">
      <c r="A23" s="6"/>
      <c r="B23" s="9" t="s">
        <v>180</v>
      </c>
      <c r="C23" s="8">
        <v>396</v>
      </c>
      <c r="D23" s="15" t="s">
        <v>34</v>
      </c>
      <c r="E23" s="8" t="s">
        <v>53</v>
      </c>
      <c r="F23" s="37">
        <v>2749</v>
      </c>
      <c r="G23" s="9">
        <f>F23-F22</f>
        <v>-41</v>
      </c>
      <c r="H23" s="9"/>
      <c r="I23" s="9">
        <f>I22+G23</f>
        <v>-195</v>
      </c>
      <c r="J23" s="9"/>
      <c r="K23" s="32" t="s">
        <v>127</v>
      </c>
      <c r="L23" s="32"/>
      <c r="M23" s="32"/>
      <c r="N23" s="36"/>
      <c r="O23" s="35"/>
    </row>
    <row r="24" spans="1:13" ht="12.75">
      <c r="A24" s="6"/>
      <c r="B24" s="7" t="s">
        <v>79</v>
      </c>
      <c r="C24" s="8"/>
      <c r="D24" s="15">
        <v>30</v>
      </c>
      <c r="E24" s="75" t="s">
        <v>114</v>
      </c>
      <c r="F24" s="37">
        <v>2580</v>
      </c>
      <c r="G24" s="9">
        <f>F24-F23</f>
        <v>-169</v>
      </c>
      <c r="H24" s="9"/>
      <c r="I24" s="9">
        <f>I23+G24</f>
        <v>-364</v>
      </c>
      <c r="J24" s="8">
        <f>SUM(G16:G24)</f>
        <v>309</v>
      </c>
      <c r="K24" s="32" t="s">
        <v>82</v>
      </c>
      <c r="L24" s="32"/>
      <c r="M24" s="32"/>
    </row>
    <row r="25" spans="1:13" ht="12.75">
      <c r="A25" s="23" t="s">
        <v>10</v>
      </c>
      <c r="B25" s="22" t="s">
        <v>11</v>
      </c>
      <c r="C25" s="59"/>
      <c r="D25" s="60"/>
      <c r="E25" s="59"/>
      <c r="F25" s="62"/>
      <c r="G25" s="61"/>
      <c r="H25" s="61"/>
      <c r="I25" s="61"/>
      <c r="J25" s="61"/>
      <c r="K25" s="39"/>
      <c r="L25" s="39"/>
      <c r="M25" s="39"/>
    </row>
    <row r="26" spans="1:13" ht="12.75">
      <c r="A26" s="96">
        <v>37489</v>
      </c>
      <c r="B26" s="7" t="s">
        <v>9</v>
      </c>
      <c r="C26" s="8">
        <v>323</v>
      </c>
      <c r="D26" s="15">
        <v>0</v>
      </c>
      <c r="E26" s="8">
        <v>0</v>
      </c>
      <c r="F26" s="37">
        <v>2580</v>
      </c>
      <c r="G26" s="9"/>
      <c r="H26" s="9"/>
      <c r="I26" s="9"/>
      <c r="J26" s="9"/>
      <c r="K26" s="32" t="s">
        <v>116</v>
      </c>
      <c r="L26" s="32"/>
      <c r="M26" s="32"/>
    </row>
    <row r="27" spans="1:13" ht="12.75">
      <c r="A27" s="6"/>
      <c r="B27" s="9" t="s">
        <v>83</v>
      </c>
      <c r="C27" s="8">
        <v>305</v>
      </c>
      <c r="D27" s="15">
        <v>20</v>
      </c>
      <c r="E27" s="8">
        <v>20</v>
      </c>
      <c r="F27" s="37"/>
      <c r="G27" s="9" t="s">
        <v>25</v>
      </c>
      <c r="H27" s="9"/>
      <c r="I27" s="9"/>
      <c r="J27" s="9"/>
      <c r="K27" s="32" t="s">
        <v>85</v>
      </c>
      <c r="L27" s="32"/>
      <c r="M27" s="32"/>
    </row>
    <row r="28" spans="1:13" ht="12.75">
      <c r="A28" s="6"/>
      <c r="B28" s="9" t="s">
        <v>12</v>
      </c>
      <c r="C28" s="8">
        <v>305</v>
      </c>
      <c r="D28" s="15">
        <v>15</v>
      </c>
      <c r="E28" s="8">
        <v>35</v>
      </c>
      <c r="F28" s="37">
        <v>2749</v>
      </c>
      <c r="G28" s="9">
        <f>F28-F26</f>
        <v>169</v>
      </c>
      <c r="H28" s="9">
        <v>169</v>
      </c>
      <c r="I28" s="9"/>
      <c r="J28" s="9"/>
      <c r="K28" s="32" t="s">
        <v>84</v>
      </c>
      <c r="L28" s="32"/>
      <c r="M28" s="32"/>
    </row>
    <row r="29" spans="1:13" ht="12.75">
      <c r="A29" s="6"/>
      <c r="B29" s="9" t="s">
        <v>40</v>
      </c>
      <c r="C29" s="8">
        <v>305</v>
      </c>
      <c r="D29" s="17" t="s">
        <v>30</v>
      </c>
      <c r="E29" s="8"/>
      <c r="F29" s="37">
        <v>2770</v>
      </c>
      <c r="G29" s="9">
        <f>F29-F28</f>
        <v>21</v>
      </c>
      <c r="H29" s="9">
        <f>H28+G29</f>
        <v>190</v>
      </c>
      <c r="I29" s="9"/>
      <c r="J29" s="9"/>
      <c r="K29" s="32" t="s">
        <v>41</v>
      </c>
      <c r="L29" s="32"/>
      <c r="M29" s="32"/>
    </row>
    <row r="30" spans="1:15" ht="12.75">
      <c r="A30" s="6"/>
      <c r="B30" s="9" t="s">
        <v>13</v>
      </c>
      <c r="C30" s="8">
        <v>305</v>
      </c>
      <c r="D30" s="17" t="s">
        <v>71</v>
      </c>
      <c r="E30" s="8" t="s">
        <v>55</v>
      </c>
      <c r="F30" s="37">
        <v>2937</v>
      </c>
      <c r="G30" s="9">
        <f>F30-F29</f>
        <v>167</v>
      </c>
      <c r="H30" s="9">
        <f>H29+G30</f>
        <v>357</v>
      </c>
      <c r="I30" s="9"/>
      <c r="J30" s="9"/>
      <c r="K30" s="32"/>
      <c r="L30" s="32"/>
      <c r="M30" s="32"/>
      <c r="N30" s="36"/>
      <c r="O30" s="35"/>
    </row>
    <row r="31" spans="1:15" ht="12.75">
      <c r="A31" s="6"/>
      <c r="B31" s="9" t="s">
        <v>39</v>
      </c>
      <c r="C31" s="8">
        <v>305</v>
      </c>
      <c r="D31" s="17" t="s">
        <v>30</v>
      </c>
      <c r="E31" s="8"/>
      <c r="F31" s="37">
        <v>2620</v>
      </c>
      <c r="G31" s="9">
        <f>F31-F30</f>
        <v>-317</v>
      </c>
      <c r="H31" s="9"/>
      <c r="I31" s="9">
        <v>-317</v>
      </c>
      <c r="J31" s="9"/>
      <c r="K31" s="32" t="s">
        <v>117</v>
      </c>
      <c r="L31" s="32"/>
      <c r="M31" s="32"/>
      <c r="N31" s="36"/>
      <c r="O31" s="35"/>
    </row>
    <row r="32" spans="1:13" ht="12.75">
      <c r="A32" s="6"/>
      <c r="B32" s="9" t="s">
        <v>14</v>
      </c>
      <c r="C32" s="8">
        <v>305</v>
      </c>
      <c r="D32" s="17" t="s">
        <v>30</v>
      </c>
      <c r="E32" s="8"/>
      <c r="F32" s="37" t="s">
        <v>25</v>
      </c>
      <c r="G32" s="9" t="s">
        <v>25</v>
      </c>
      <c r="H32" s="9"/>
      <c r="I32" s="9"/>
      <c r="J32" s="9"/>
      <c r="K32" s="32" t="s">
        <v>118</v>
      </c>
      <c r="L32" s="32"/>
      <c r="M32" s="32"/>
    </row>
    <row r="33" spans="1:13" ht="12.75">
      <c r="A33" s="6"/>
      <c r="B33" s="9" t="s">
        <v>15</v>
      </c>
      <c r="C33" s="8">
        <v>318</v>
      </c>
      <c r="D33" s="17" t="s">
        <v>72</v>
      </c>
      <c r="E33" s="8" t="s">
        <v>65</v>
      </c>
      <c r="F33" s="37">
        <v>2552</v>
      </c>
      <c r="G33" s="9">
        <f>F33-F31</f>
        <v>-68</v>
      </c>
      <c r="H33" s="9"/>
      <c r="I33" s="9">
        <f>I31+G33</f>
        <v>-385</v>
      </c>
      <c r="J33" s="9"/>
      <c r="K33" s="32"/>
      <c r="L33" s="32"/>
      <c r="M33" s="32"/>
    </row>
    <row r="34" spans="1:13" ht="12.75">
      <c r="A34" s="10"/>
      <c r="B34" s="24" t="s">
        <v>152</v>
      </c>
      <c r="C34" s="11"/>
      <c r="D34" s="16">
        <v>10</v>
      </c>
      <c r="E34" s="74" t="s">
        <v>38</v>
      </c>
      <c r="F34" s="38">
        <v>2491</v>
      </c>
      <c r="G34" s="12">
        <f>F34-F33</f>
        <v>-61</v>
      </c>
      <c r="H34" s="12"/>
      <c r="I34" s="12">
        <f>I33+G34</f>
        <v>-446</v>
      </c>
      <c r="J34" s="11">
        <f>SUM(G26:G34)</f>
        <v>-89</v>
      </c>
      <c r="K34" s="33" t="s">
        <v>75</v>
      </c>
      <c r="L34" s="33"/>
      <c r="M34" s="33"/>
    </row>
    <row r="35" spans="1:13" ht="12.75">
      <c r="A35" s="23" t="s">
        <v>18</v>
      </c>
      <c r="B35" s="22" t="s">
        <v>19</v>
      </c>
      <c r="C35" s="59"/>
      <c r="D35" s="60"/>
      <c r="E35" s="59"/>
      <c r="F35" s="62"/>
      <c r="G35" s="61" t="s">
        <v>25</v>
      </c>
      <c r="H35" s="61"/>
      <c r="I35" s="61"/>
      <c r="J35" s="61"/>
      <c r="K35" s="39"/>
      <c r="L35" s="39"/>
      <c r="M35" s="39"/>
    </row>
    <row r="36" spans="1:13" ht="12.75">
      <c r="A36" s="96">
        <v>37490</v>
      </c>
      <c r="B36" s="7" t="s">
        <v>16</v>
      </c>
      <c r="C36" s="8">
        <v>304</v>
      </c>
      <c r="D36" s="17" t="s">
        <v>57</v>
      </c>
      <c r="E36" s="8">
        <v>0</v>
      </c>
      <c r="F36" s="37">
        <v>2491</v>
      </c>
      <c r="G36" s="9" t="s">
        <v>25</v>
      </c>
      <c r="H36" s="9"/>
      <c r="I36" s="9"/>
      <c r="J36" s="9"/>
      <c r="K36" s="32"/>
      <c r="L36" s="32"/>
      <c r="M36" s="32"/>
    </row>
    <row r="37" spans="1:15" ht="12.75">
      <c r="A37" s="6"/>
      <c r="B37" s="9" t="s">
        <v>42</v>
      </c>
      <c r="C37" s="8">
        <v>304</v>
      </c>
      <c r="D37" s="17" t="s">
        <v>30</v>
      </c>
      <c r="E37" s="8"/>
      <c r="F37" s="37">
        <v>2470</v>
      </c>
      <c r="G37" s="9">
        <f>F37-F36</f>
        <v>-21</v>
      </c>
      <c r="H37" s="9"/>
      <c r="I37" s="9">
        <v>-21</v>
      </c>
      <c r="J37" s="9"/>
      <c r="K37" s="32"/>
      <c r="L37" s="32"/>
      <c r="M37" s="32"/>
      <c r="N37" s="36"/>
      <c r="O37" s="35"/>
    </row>
    <row r="38" spans="1:15" ht="12.75">
      <c r="A38" s="6"/>
      <c r="B38" s="9" t="s">
        <v>20</v>
      </c>
      <c r="C38" s="8">
        <v>304</v>
      </c>
      <c r="D38" s="17" t="s">
        <v>73</v>
      </c>
      <c r="E38" s="8" t="s">
        <v>33</v>
      </c>
      <c r="F38" s="37">
        <v>2860</v>
      </c>
      <c r="G38" s="9">
        <f>F38-F37</f>
        <v>390</v>
      </c>
      <c r="H38" s="9">
        <v>375</v>
      </c>
      <c r="I38" s="9"/>
      <c r="J38" s="9"/>
      <c r="K38" s="32" t="s">
        <v>181</v>
      </c>
      <c r="L38" s="32"/>
      <c r="M38" s="32"/>
      <c r="N38" s="36"/>
      <c r="O38" s="35"/>
    </row>
    <row r="39" spans="1:13" ht="12.75">
      <c r="A39" s="6"/>
      <c r="B39" s="9" t="s">
        <v>21</v>
      </c>
      <c r="C39" s="8">
        <v>304</v>
      </c>
      <c r="D39" s="17" t="s">
        <v>30</v>
      </c>
      <c r="E39" s="8"/>
      <c r="F39" s="37">
        <v>2946</v>
      </c>
      <c r="G39" s="9">
        <f>F39-F38</f>
        <v>86</v>
      </c>
      <c r="H39" s="9">
        <f>H38+G39</f>
        <v>461</v>
      </c>
      <c r="I39" s="9"/>
      <c r="J39" s="9"/>
      <c r="K39" s="32"/>
      <c r="L39" s="32"/>
      <c r="M39" s="32"/>
    </row>
    <row r="40" spans="1:14" ht="12.75">
      <c r="A40" s="6"/>
      <c r="B40" s="9" t="s">
        <v>22</v>
      </c>
      <c r="C40" s="8">
        <v>358</v>
      </c>
      <c r="D40" s="17" t="s">
        <v>74</v>
      </c>
      <c r="E40" s="8" t="s">
        <v>56</v>
      </c>
      <c r="F40" s="37">
        <v>2800</v>
      </c>
      <c r="G40" s="9">
        <f>F40-F39</f>
        <v>-146</v>
      </c>
      <c r="H40" s="9"/>
      <c r="I40" s="9">
        <f>I37+G40</f>
        <v>-167</v>
      </c>
      <c r="J40" s="9"/>
      <c r="K40" s="32" t="s">
        <v>205</v>
      </c>
      <c r="L40" s="32"/>
      <c r="M40" s="32"/>
      <c r="N40" s="36"/>
    </row>
    <row r="41" spans="1:13" ht="12.75">
      <c r="A41" s="6"/>
      <c r="B41" s="9" t="s">
        <v>43</v>
      </c>
      <c r="C41" s="8"/>
      <c r="D41" s="15" t="s">
        <v>25</v>
      </c>
      <c r="E41" s="8"/>
      <c r="F41" s="37"/>
      <c r="G41" s="9"/>
      <c r="H41" s="9"/>
      <c r="I41" s="9"/>
      <c r="J41" s="9"/>
      <c r="K41" s="32" t="s">
        <v>182</v>
      </c>
      <c r="L41" s="32"/>
      <c r="M41" s="32"/>
    </row>
    <row r="42" spans="1:13" ht="12.75">
      <c r="A42" s="6"/>
      <c r="B42" s="7" t="s">
        <v>77</v>
      </c>
      <c r="C42" s="8">
        <v>321</v>
      </c>
      <c r="D42" s="15">
        <v>50</v>
      </c>
      <c r="E42" s="8" t="s">
        <v>55</v>
      </c>
      <c r="F42" s="37">
        <v>2410</v>
      </c>
      <c r="G42" s="9">
        <f>F42-F40</f>
        <v>-390</v>
      </c>
      <c r="H42" s="9"/>
      <c r="I42" s="9">
        <f>I40+G42</f>
        <v>-557</v>
      </c>
      <c r="J42" s="9"/>
      <c r="K42" s="32" t="s">
        <v>223</v>
      </c>
      <c r="L42" s="32"/>
      <c r="M42" s="32"/>
    </row>
    <row r="43" spans="1:13" ht="12.75">
      <c r="A43" s="6"/>
      <c r="B43" s="9" t="s">
        <v>23</v>
      </c>
      <c r="C43" s="8">
        <v>321</v>
      </c>
      <c r="D43" s="15">
        <v>20</v>
      </c>
      <c r="E43" s="8" t="s">
        <v>58</v>
      </c>
      <c r="F43" s="37"/>
      <c r="G43" s="9" t="s">
        <v>25</v>
      </c>
      <c r="H43" s="9"/>
      <c r="I43" s="9"/>
      <c r="J43" s="9"/>
      <c r="K43" s="32" t="s">
        <v>201</v>
      </c>
      <c r="L43" s="32"/>
      <c r="M43" s="32"/>
    </row>
    <row r="44" spans="1:15" ht="12.75">
      <c r="A44" s="6"/>
      <c r="B44" s="9" t="s">
        <v>44</v>
      </c>
      <c r="C44" s="8">
        <v>321</v>
      </c>
      <c r="D44" s="15" t="s">
        <v>33</v>
      </c>
      <c r="E44" s="8" t="s">
        <v>59</v>
      </c>
      <c r="F44" s="37">
        <v>2859</v>
      </c>
      <c r="G44" s="9">
        <f>F44-F42</f>
        <v>449</v>
      </c>
      <c r="H44" s="9">
        <f>H39+G44</f>
        <v>910</v>
      </c>
      <c r="I44" s="9"/>
      <c r="J44" s="9"/>
      <c r="K44" s="32"/>
      <c r="L44" s="32"/>
      <c r="M44" s="32"/>
      <c r="O44" s="35"/>
    </row>
    <row r="45" spans="1:13" ht="12.75">
      <c r="A45" s="6"/>
      <c r="B45" s="9" t="s">
        <v>45</v>
      </c>
      <c r="C45" s="8">
        <v>321</v>
      </c>
      <c r="D45" s="15">
        <v>20</v>
      </c>
      <c r="E45" s="8" t="s">
        <v>60</v>
      </c>
      <c r="F45" s="37">
        <v>2740</v>
      </c>
      <c r="G45" s="9">
        <f>F45-F44</f>
        <v>-119</v>
      </c>
      <c r="H45" s="9"/>
      <c r="I45" s="9">
        <f>I42+G45</f>
        <v>-676</v>
      </c>
      <c r="J45" s="9"/>
      <c r="K45" s="32" t="s">
        <v>183</v>
      </c>
      <c r="L45" s="32"/>
      <c r="M45" s="32"/>
    </row>
    <row r="46" spans="1:13" ht="12.75">
      <c r="A46" s="10"/>
      <c r="B46" s="24" t="s">
        <v>78</v>
      </c>
      <c r="C46" s="11"/>
      <c r="D46" s="16">
        <v>35</v>
      </c>
      <c r="E46" s="74" t="s">
        <v>54</v>
      </c>
      <c r="F46" s="38">
        <v>2489</v>
      </c>
      <c r="G46" s="12">
        <f>F46-F45</f>
        <v>-251</v>
      </c>
      <c r="H46" s="12"/>
      <c r="I46" s="12">
        <f>I45+G46</f>
        <v>-927</v>
      </c>
      <c r="J46" s="11">
        <f>SUM(G36:G46)</f>
        <v>-2</v>
      </c>
      <c r="K46" s="33" t="s">
        <v>185</v>
      </c>
      <c r="L46" s="33"/>
      <c r="M46" s="33"/>
    </row>
    <row r="47" spans="1:15" ht="12.75">
      <c r="A47" s="58" t="s">
        <v>26</v>
      </c>
      <c r="B47" s="22" t="s">
        <v>27</v>
      </c>
      <c r="C47" s="59"/>
      <c r="D47" s="60"/>
      <c r="E47" s="61"/>
      <c r="F47" s="62"/>
      <c r="G47" s="61"/>
      <c r="H47" s="61"/>
      <c r="I47" s="61"/>
      <c r="J47" s="61"/>
      <c r="K47" s="39"/>
      <c r="L47" s="39"/>
      <c r="M47" s="39"/>
      <c r="N47" s="36"/>
      <c r="O47" s="35"/>
    </row>
    <row r="48" spans="1:15" s="14" customFormat="1" ht="12.75">
      <c r="A48" s="96">
        <v>37491</v>
      </c>
      <c r="B48" s="7" t="s">
        <v>24</v>
      </c>
      <c r="C48" s="8">
        <v>307</v>
      </c>
      <c r="D48" s="15">
        <v>0</v>
      </c>
      <c r="E48" s="8">
        <v>0</v>
      </c>
      <c r="F48" s="37">
        <v>2489</v>
      </c>
      <c r="G48" s="9"/>
      <c r="H48" s="9"/>
      <c r="I48" s="9"/>
      <c r="J48" s="9"/>
      <c r="K48" s="32" t="s">
        <v>202</v>
      </c>
      <c r="L48" s="32"/>
      <c r="M48" s="32"/>
      <c r="N48" s="36"/>
      <c r="O48" s="35"/>
    </row>
    <row r="49" spans="1:15" s="14" customFormat="1" ht="12.75">
      <c r="A49" s="6"/>
      <c r="B49" s="9" t="s">
        <v>66</v>
      </c>
      <c r="C49" s="8">
        <v>324</v>
      </c>
      <c r="D49" s="15" t="s">
        <v>33</v>
      </c>
      <c r="E49" s="8" t="s">
        <v>33</v>
      </c>
      <c r="F49" s="37">
        <v>1822</v>
      </c>
      <c r="G49" s="9">
        <f>F49-F48</f>
        <v>-667</v>
      </c>
      <c r="H49" s="9"/>
      <c r="I49" s="9">
        <v>-667</v>
      </c>
      <c r="J49" s="9"/>
      <c r="K49" s="32" t="s">
        <v>203</v>
      </c>
      <c r="L49" s="32"/>
      <c r="M49" s="32"/>
      <c r="N49" s="34"/>
      <c r="O49" s="9"/>
    </row>
    <row r="50" spans="1:13" ht="12.75">
      <c r="A50" s="6"/>
      <c r="B50" s="9" t="s">
        <v>204</v>
      </c>
      <c r="C50" s="8">
        <v>324</v>
      </c>
      <c r="D50" s="15">
        <v>30</v>
      </c>
      <c r="E50" s="8" t="s">
        <v>61</v>
      </c>
      <c r="F50" s="37">
        <v>1595</v>
      </c>
      <c r="G50" s="9">
        <f>F50-F49</f>
        <v>-227</v>
      </c>
      <c r="H50" s="9"/>
      <c r="I50" s="9">
        <f>I49+G50</f>
        <v>-894</v>
      </c>
      <c r="J50" s="9"/>
      <c r="K50" s="32"/>
      <c r="L50" s="32"/>
      <c r="M50" s="32"/>
    </row>
    <row r="51" spans="1:15" s="81" customFormat="1" ht="24.75" customHeight="1">
      <c r="A51" s="89"/>
      <c r="B51" s="90" t="s">
        <v>28</v>
      </c>
      <c r="C51" s="91">
        <v>324</v>
      </c>
      <c r="D51" s="92">
        <v>30</v>
      </c>
      <c r="E51" s="93" t="s">
        <v>49</v>
      </c>
      <c r="F51" s="94">
        <v>1320</v>
      </c>
      <c r="G51" s="90">
        <f>F51-F50</f>
        <v>-275</v>
      </c>
      <c r="H51" s="90"/>
      <c r="I51" s="90">
        <f>I50+G51</f>
        <v>-1169</v>
      </c>
      <c r="J51" s="91">
        <f>SUM(G48:G51)</f>
        <v>-1169</v>
      </c>
      <c r="K51" s="125" t="s">
        <v>184</v>
      </c>
      <c r="L51" s="125"/>
      <c r="M51" s="125"/>
      <c r="N51" s="80"/>
      <c r="O51" s="77"/>
    </row>
    <row r="52" spans="6:9" ht="12.75">
      <c r="F52" s="126" t="s">
        <v>199</v>
      </c>
      <c r="G52" s="126"/>
      <c r="H52" s="97">
        <f>H11+H19+H30+H44</f>
        <v>2561</v>
      </c>
      <c r="I52" s="97">
        <f>+I14+I24+I34+I46+I51</f>
        <v>-3672</v>
      </c>
    </row>
    <row r="54" ht="12.75">
      <c r="A54" s="44" t="s">
        <v>104</v>
      </c>
    </row>
    <row r="55" spans="2:3" ht="12.75">
      <c r="B55" s="40" t="s">
        <v>105</v>
      </c>
      <c r="C55" s="43" t="s">
        <v>106</v>
      </c>
    </row>
    <row r="56" spans="2:3" ht="12.75">
      <c r="B56" s="40" t="s">
        <v>107</v>
      </c>
      <c r="C56" s="43" t="s">
        <v>108</v>
      </c>
    </row>
  </sheetData>
  <mergeCells count="4">
    <mergeCell ref="K12:M12"/>
    <mergeCell ref="K9:M9"/>
    <mergeCell ref="K51:M51"/>
    <mergeCell ref="F52:G52"/>
  </mergeCells>
  <printOptions/>
  <pageMargins left="0.13" right="0.14" top="1" bottom="1" header="0.4921259845" footer="0.4921259845"/>
  <pageSetup horizontalDpi="360" verticalDpi="360" orientation="portrait" paperSize="9" r:id="rId1"/>
</worksheet>
</file>

<file path=xl/worksheets/sheet3.xml><?xml version="1.0" encoding="utf-8"?>
<worksheet xmlns="http://schemas.openxmlformats.org/spreadsheetml/2006/main" xmlns:r="http://schemas.openxmlformats.org/officeDocument/2006/relationships">
  <dimension ref="A1:L26"/>
  <sheetViews>
    <sheetView workbookViewId="0" topLeftCell="A1">
      <selection activeCell="G25" sqref="G25"/>
    </sheetView>
  </sheetViews>
  <sheetFormatPr defaultColWidth="11.421875" defaultRowHeight="12.75"/>
  <cols>
    <col min="5" max="5" width="5.7109375" style="0" customWidth="1"/>
    <col min="7" max="7" width="10.00390625" style="45" customWidth="1"/>
    <col min="8" max="8" width="12.57421875" style="45" customWidth="1"/>
    <col min="9" max="9" width="11.28125" style="0" customWidth="1"/>
    <col min="10" max="10" width="11.8515625" style="0" customWidth="1"/>
  </cols>
  <sheetData>
    <row r="1" spans="1:9" ht="15.75">
      <c r="A1" s="41" t="s">
        <v>233</v>
      </c>
      <c r="C1" t="s">
        <v>228</v>
      </c>
      <c r="G1" s="101">
        <v>37469</v>
      </c>
      <c r="I1" s="1" t="s">
        <v>229</v>
      </c>
    </row>
    <row r="2" ht="12.75">
      <c r="I2" s="1" t="s">
        <v>230</v>
      </c>
    </row>
    <row r="3" spans="1:11" ht="12.75">
      <c r="A3" s="40" t="s">
        <v>88</v>
      </c>
      <c r="G3" s="46" t="s">
        <v>101</v>
      </c>
      <c r="H3" s="46" t="s">
        <v>25</v>
      </c>
      <c r="I3" s="118" t="s">
        <v>231</v>
      </c>
      <c r="J3" s="73"/>
      <c r="K3" s="42" t="s">
        <v>25</v>
      </c>
    </row>
    <row r="4" spans="2:9" ht="12.75">
      <c r="B4" t="s">
        <v>89</v>
      </c>
      <c r="I4" s="1" t="s">
        <v>232</v>
      </c>
    </row>
    <row r="5" spans="3:6" ht="12.75">
      <c r="C5" t="s">
        <v>103</v>
      </c>
      <c r="E5">
        <v>1140</v>
      </c>
      <c r="F5" t="s">
        <v>94</v>
      </c>
    </row>
    <row r="6" spans="3:10" ht="12.75">
      <c r="C6" t="s">
        <v>90</v>
      </c>
      <c r="E6">
        <v>7</v>
      </c>
      <c r="F6" t="s">
        <v>93</v>
      </c>
      <c r="J6" s="40" t="s">
        <v>221</v>
      </c>
    </row>
    <row r="7" spans="3:10" ht="12.75">
      <c r="C7" t="s">
        <v>91</v>
      </c>
      <c r="E7">
        <v>1</v>
      </c>
      <c r="F7" t="s">
        <v>92</v>
      </c>
      <c r="J7" s="98">
        <v>1.6</v>
      </c>
    </row>
    <row r="8" spans="7:10" ht="12.75">
      <c r="G8" s="45">
        <f>E5/100*E6*E7</f>
        <v>79.8</v>
      </c>
      <c r="J8" s="98">
        <v>6</v>
      </c>
    </row>
    <row r="9" spans="2:10" ht="12.75">
      <c r="B9" t="s">
        <v>95</v>
      </c>
      <c r="J9" s="98">
        <v>3.1</v>
      </c>
    </row>
    <row r="10" spans="3:10" ht="12.75">
      <c r="C10" t="s">
        <v>119</v>
      </c>
      <c r="E10">
        <v>115</v>
      </c>
      <c r="F10" t="s">
        <v>96</v>
      </c>
      <c r="G10" s="45">
        <f>E10</f>
        <v>115</v>
      </c>
      <c r="J10" s="98">
        <v>4</v>
      </c>
    </row>
    <row r="11" ht="12.75">
      <c r="J11" s="98">
        <v>3.1</v>
      </c>
    </row>
    <row r="12" spans="2:10" ht="12.75">
      <c r="B12" t="s">
        <v>97</v>
      </c>
      <c r="D12" t="s">
        <v>121</v>
      </c>
      <c r="E12">
        <v>8</v>
      </c>
      <c r="F12" t="s">
        <v>96</v>
      </c>
      <c r="G12" s="45">
        <f>E12</f>
        <v>8</v>
      </c>
      <c r="H12" s="50" t="s">
        <v>25</v>
      </c>
      <c r="J12" s="98">
        <v>27</v>
      </c>
    </row>
    <row r="13" spans="2:10" ht="12.75">
      <c r="B13" t="s">
        <v>102</v>
      </c>
      <c r="D13" t="s">
        <v>120</v>
      </c>
      <c r="E13">
        <v>32</v>
      </c>
      <c r="F13" t="s">
        <v>96</v>
      </c>
      <c r="G13" s="45">
        <f>E13</f>
        <v>32</v>
      </c>
      <c r="H13" s="50" t="s">
        <v>25</v>
      </c>
      <c r="J13" s="119">
        <v>12.1</v>
      </c>
    </row>
    <row r="14" ht="12.75">
      <c r="J14" s="99">
        <f>SUM(J7:J13)</f>
        <v>56.9</v>
      </c>
    </row>
    <row r="15" spans="6:11" ht="12.75">
      <c r="F15" s="48" t="s">
        <v>122</v>
      </c>
      <c r="G15" s="47">
        <f>SUM(G8:G13)</f>
        <v>234.8</v>
      </c>
      <c r="H15" s="47">
        <f>G15</f>
        <v>234.8</v>
      </c>
      <c r="I15" s="47" t="s">
        <v>25</v>
      </c>
      <c r="J15" s="49" t="s">
        <v>25</v>
      </c>
      <c r="K15" s="69"/>
    </row>
    <row r="16" spans="1:12" ht="12.75">
      <c r="A16" s="40" t="s">
        <v>98</v>
      </c>
      <c r="I16" s="102" t="s">
        <v>227</v>
      </c>
      <c r="J16" s="110" t="s">
        <v>214</v>
      </c>
      <c r="K16" s="111"/>
      <c r="L16" s="112"/>
    </row>
    <row r="17" spans="2:12" ht="12.75">
      <c r="B17" t="s">
        <v>99</v>
      </c>
      <c r="E17">
        <v>5</v>
      </c>
      <c r="I17" s="103" t="s">
        <v>213</v>
      </c>
      <c r="J17" s="107">
        <v>36</v>
      </c>
      <c r="K17" s="14"/>
      <c r="L17" s="113"/>
    </row>
    <row r="18" spans="2:12" ht="12.75">
      <c r="B18" t="s">
        <v>220</v>
      </c>
      <c r="E18">
        <v>37</v>
      </c>
      <c r="F18" t="s">
        <v>96</v>
      </c>
      <c r="G18" s="45">
        <f>E18*E17</f>
        <v>185</v>
      </c>
      <c r="I18" s="103" t="s">
        <v>215</v>
      </c>
      <c r="J18" s="107">
        <v>38</v>
      </c>
      <c r="K18" s="14" t="s">
        <v>25</v>
      </c>
      <c r="L18" s="113"/>
    </row>
    <row r="19" spans="2:12" ht="12.75">
      <c r="B19" t="s">
        <v>100</v>
      </c>
      <c r="E19">
        <v>0</v>
      </c>
      <c r="F19" t="s">
        <v>96</v>
      </c>
      <c r="G19" s="45">
        <f>E17*E19</f>
        <v>0</v>
      </c>
      <c r="I19" s="103" t="s">
        <v>216</v>
      </c>
      <c r="J19" s="107">
        <v>36</v>
      </c>
      <c r="K19" s="14"/>
      <c r="L19" s="113"/>
    </row>
    <row r="20" spans="6:12" ht="12.75">
      <c r="F20" s="48" t="s">
        <v>123</v>
      </c>
      <c r="G20" s="47">
        <f>SUM(G18:G19)</f>
        <v>185</v>
      </c>
      <c r="H20" s="47">
        <f>G20*4</f>
        <v>740</v>
      </c>
      <c r="I20" s="105" t="s">
        <v>217</v>
      </c>
      <c r="J20" s="108">
        <v>38</v>
      </c>
      <c r="K20" s="109"/>
      <c r="L20" s="113"/>
    </row>
    <row r="21" spans="9:12" ht="12.75">
      <c r="I21" s="103" t="s">
        <v>218</v>
      </c>
      <c r="J21" s="117">
        <v>38</v>
      </c>
      <c r="K21" s="14"/>
      <c r="L21" s="113"/>
    </row>
    <row r="22" spans="9:12" ht="12.75">
      <c r="I22" s="116" t="s">
        <v>219</v>
      </c>
      <c r="J22" s="114">
        <f>SUM(J17:J22)</f>
        <v>186</v>
      </c>
      <c r="K22" s="114">
        <f>J22*4</f>
        <v>744</v>
      </c>
      <c r="L22" s="115" t="s">
        <v>225</v>
      </c>
    </row>
    <row r="24" spans="6:8" ht="12.75">
      <c r="F24" s="48" t="s">
        <v>226</v>
      </c>
      <c r="H24" s="47">
        <f>SUM(H15:H23)</f>
        <v>974.8</v>
      </c>
    </row>
    <row r="25" spans="2:11" ht="12.75">
      <c r="B25" t="s">
        <v>25</v>
      </c>
      <c r="D25" t="s">
        <v>25</v>
      </c>
      <c r="F25" s="21" t="s">
        <v>25</v>
      </c>
      <c r="G25" s="100"/>
      <c r="H25" s="71" t="s">
        <v>25</v>
      </c>
      <c r="I25" s="14" t="s">
        <v>25</v>
      </c>
      <c r="J25" s="72" t="s">
        <v>25</v>
      </c>
      <c r="K25" s="70"/>
    </row>
    <row r="26" spans="6:8" ht="12.75">
      <c r="F26" s="48"/>
      <c r="G26" s="47"/>
      <c r="H26" s="47"/>
    </row>
  </sheetData>
  <printOptions/>
  <pageMargins left="0.33" right="0.75" top="1" bottom="1" header="0.4921259845" footer="0.4921259845"/>
  <pageSetup horizontalDpi="360" verticalDpi="36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Rhenalu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Dincher Gerard</dc:creator>
  <cp:keywords/>
  <dc:description/>
  <cp:lastModifiedBy>Dincher Gerard</cp:lastModifiedBy>
  <cp:lastPrinted>2002-09-09T10:05:12Z</cp:lastPrinted>
  <dcterms:created xsi:type="dcterms:W3CDTF">2002-02-20T15:44:13Z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